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2" windowWidth="11340" windowHeight="9348" tabRatio="442" activeTab="5"/>
  </bookViews>
  <sheets>
    <sheet name="Внутридворовое покрытие" sheetId="3" r:id="rId1"/>
    <sheet name="Подъездные дороги" sheetId="8" r:id="rId2"/>
    <sheet name="МАФы" sheetId="5" r:id="rId3"/>
    <sheet name="Освещение" sheetId="6" r:id="rId4"/>
    <sheet name="ДВ" sheetId="4" r:id="rId5"/>
    <sheet name="ОС" sheetId="7" r:id="rId6"/>
  </sheets>
  <definedNames>
    <definedName name="Constr" localSheetId="0">'Внутридворовое покрытие'!$A$7</definedName>
    <definedName name="Constr" localSheetId="2">МАФы!$A$7</definedName>
    <definedName name="Constr" localSheetId="3">Освещение!$A$7</definedName>
    <definedName name="Constr" localSheetId="1">'Подъездные дороги'!$A$7</definedName>
    <definedName name="FOT" localSheetId="0">'Внутридворовое покрытие'!#REF!</definedName>
    <definedName name="FOT" localSheetId="2">МАФы!#REF!</definedName>
    <definedName name="FOT" localSheetId="3">Освещение!#REF!</definedName>
    <definedName name="FOT" localSheetId="1">'Подъездные дороги'!#REF!</definedName>
    <definedName name="Ind" localSheetId="0">'Внутридворовое покрытие'!$H$9</definedName>
    <definedName name="Ind" localSheetId="2">МАФы!$H$9</definedName>
    <definedName name="Ind" localSheetId="3">Освещение!$H$9</definedName>
    <definedName name="Ind" localSheetId="1">'Подъездные дороги'!$H$9</definedName>
    <definedName name="Obj" localSheetId="0">'Внутридворовое покрытие'!$E$12</definedName>
    <definedName name="Obj" localSheetId="2">МАФы!$E$12</definedName>
    <definedName name="Obj" localSheetId="3">Освещение!$E$12</definedName>
    <definedName name="Obj" localSheetId="1">'Подъездные дороги'!$E$12</definedName>
    <definedName name="Obosn" localSheetId="0">'Внутридворовое покрытие'!$D$15</definedName>
    <definedName name="Obosn" localSheetId="2">МАФы!$D$15</definedName>
    <definedName name="Obosn" localSheetId="3">Освещение!$D$15</definedName>
    <definedName name="Obosn" localSheetId="1">'Подъездные дороги'!$D$15</definedName>
    <definedName name="SmPr" localSheetId="0">'Внутридворовое покрытие'!$D$16</definedName>
    <definedName name="SmPr" localSheetId="2">МАФы!$D$16</definedName>
    <definedName name="SmPr" localSheetId="3">Освещение!$D$16</definedName>
    <definedName name="SmPr" localSheetId="1">'Подъездные дороги'!$D$16</definedName>
    <definedName name="_xlnm.Print_Titles" localSheetId="0">'Внутридворовое покрытие'!$24:$24</definedName>
    <definedName name="_xlnm.Print_Titles" localSheetId="2">МАФы!$24:$24</definedName>
    <definedName name="_xlnm.Print_Titles" localSheetId="3">Освещение!$24:$24</definedName>
    <definedName name="_xlnm.Print_Titles" localSheetId="1">'Подъездные дороги'!$24:$24</definedName>
  </definedNames>
  <calcPr calcId="125725"/>
</workbook>
</file>

<file path=xl/calcChain.xml><?xml version="1.0" encoding="utf-8"?>
<calcChain xmlns="http://schemas.openxmlformats.org/spreadsheetml/2006/main">
  <c r="D45" i="4"/>
  <c r="D36"/>
  <c r="D34"/>
  <c r="D33"/>
  <c r="D30"/>
  <c r="D29"/>
  <c r="D28"/>
  <c r="D25"/>
  <c r="D22"/>
  <c r="D20"/>
  <c r="D18"/>
  <c r="D17"/>
  <c r="D15"/>
  <c r="D16" s="1"/>
  <c r="E29" i="7"/>
  <c r="E28"/>
  <c r="D28"/>
  <c r="D29" s="1"/>
  <c r="H27"/>
  <c r="H28" l="1"/>
  <c r="H29"/>
  <c r="D13" i="4"/>
  <c r="D12"/>
</calcChain>
</file>

<file path=xl/sharedStrings.xml><?xml version="1.0" encoding="utf-8"?>
<sst xmlns="http://schemas.openxmlformats.org/spreadsheetml/2006/main" count="703" uniqueCount="337">
  <si>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</si>
  <si>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</si>
  <si>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</si>
  <si>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</si>
  <si>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</si>
  <si>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</si>
  <si>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</si>
  <si>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</si>
  <si>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</si>
  <si>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</si>
  <si>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</si>
  <si>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Обоснование</t>
  </si>
  <si>
    <t>З/пМех</t>
  </si>
  <si>
    <t>Т/з осн.
раб.на ед.</t>
  </si>
  <si>
    <t>Т/з мех. на ед.</t>
  </si>
  <si>
    <t>Т/з осн.
раб.
Всего</t>
  </si>
  <si>
    <t>Т/з мех.
Всего</t>
  </si>
  <si>
    <t>Эк.Маш</t>
  </si>
  <si>
    <t>Стоимость единицы, руб.</t>
  </si>
  <si>
    <t>Общая стоимость, руб.</t>
  </si>
  <si>
    <t>Накладные расходы</t>
  </si>
  <si>
    <t>Сметная прибыль</t>
  </si>
  <si>
    <t>Итоги по смете:</t>
  </si>
  <si>
    <t xml:space="preserve">  Итого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</si>
  <si>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</si>
  <si>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</si>
  <si>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</si>
  <si>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</si>
  <si>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</si>
  <si>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</si>
  <si>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</si>
  <si>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</si>
  <si>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</si>
  <si>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Основание: Дефектная ведомость</t>
  </si>
  <si>
    <t>тыс. руб.</t>
  </si>
  <si>
    <t>(должность, подпись, расшифровка)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</si>
  <si>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</si>
  <si>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</si>
  <si>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</si>
  <si>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</si>
  <si>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</si>
  <si>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</si>
  <si>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</si>
  <si>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</si>
  <si>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</si>
  <si>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</si>
  <si>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</si>
  <si>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В том числе, справочно:</t>
  </si>
  <si>
    <t>Проверил: Начальник ПТО МКУ "Служба заказчика" Минусинского района: ___________________________Н.Н. Фурманова</t>
  </si>
  <si>
    <t>шт.</t>
  </si>
  <si>
    <t>12</t>
  </si>
  <si>
    <t>Итого прямые затраты по смете в базисных ценах</t>
  </si>
  <si>
    <t>м3</t>
  </si>
  <si>
    <t>прайс</t>
  </si>
  <si>
    <t>шт</t>
  </si>
  <si>
    <t>100 м</t>
  </si>
  <si>
    <t>м</t>
  </si>
  <si>
    <t xml:space="preserve">    В том числе:</t>
  </si>
  <si>
    <t xml:space="preserve">  НДС 20%</t>
  </si>
  <si>
    <t>УТВЕРЖДАЮ</t>
  </si>
  <si>
    <t>ДЕФЕКТНАЯ ВЕДОМОСТЬ</t>
  </si>
  <si>
    <t>Примечание</t>
  </si>
  <si>
    <t>м2</t>
  </si>
  <si>
    <t>1000 м2 спланированной площади</t>
  </si>
  <si>
    <t>13</t>
  </si>
  <si>
    <t>14</t>
  </si>
  <si>
    <t>15</t>
  </si>
  <si>
    <t>16</t>
  </si>
  <si>
    <t>17</t>
  </si>
  <si>
    <t>18</t>
  </si>
  <si>
    <t>19</t>
  </si>
  <si>
    <t>20</t>
  </si>
  <si>
    <t>100 м3 материала основания (в плотном теле)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</si>
  <si>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</si>
  <si>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</si>
  <si>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</si>
  <si>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</si>
  <si>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</si>
  <si>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</si>
  <si>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</si>
  <si>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</si>
  <si>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</si>
  <si>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</si>
  <si>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</si>
  <si>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</si>
  <si>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Составил: Ведущий инженер МКУ "Служба заказчика" Минусинского района: ___________________________Е.В. Темникова</t>
  </si>
  <si>
    <t>Установка малых архитектурных форм</t>
  </si>
  <si>
    <t>Составлен в текущих ценах по состоянию на 4 квартал 2018 г.</t>
  </si>
  <si>
    <t>1 шт.</t>
  </si>
  <si>
    <t>1000 м</t>
  </si>
  <si>
    <t>Сметная стоимость _______________________________________________________________________________________________</t>
  </si>
  <si>
    <t>Глава Городокского сельсовета</t>
  </si>
  <si>
    <t>_____________А.В. Тощев</t>
  </si>
  <si>
    <t>Составил: Начальник ПТО МКУ "Служба заказчика" Минусинского района ________________Н.Н. Фурманова</t>
  </si>
  <si>
    <t>Красноярский край, Минусинский район, с. Городок, ул. Красных Партизан</t>
  </si>
  <si>
    <t>1000 м3 грунта</t>
  </si>
  <si>
    <t>ФССЦпг03-21-01-005</t>
  </si>
  <si>
    <t>1 т груза</t>
  </si>
  <si>
    <t>ТЕР01-02-027-01</t>
  </si>
  <si>
    <t>ТЕР01-02-003-01</t>
  </si>
  <si>
    <t>1000 м3 уплотненного грунта</t>
  </si>
  <si>
    <t>ТЕР27-02-010-02</t>
  </si>
  <si>
    <t>100 м бортового камня</t>
  </si>
  <si>
    <t>ТСЦ-413-9010</t>
  </si>
  <si>
    <t>ТЕР27-04-001-02</t>
  </si>
  <si>
    <t>ТСЦ-408-0200</t>
  </si>
  <si>
    <t>ФССЦпг03-21-01-015</t>
  </si>
  <si>
    <t>ТЕР27-04-006-01</t>
  </si>
  <si>
    <t>1000 м2 основания</t>
  </si>
  <si>
    <t>ТЕР27-06-026-01</t>
  </si>
  <si>
    <t>1 т</t>
  </si>
  <si>
    <t>ТЕР27-06-020-01</t>
  </si>
  <si>
    <t>1000 м2 покрытия</t>
  </si>
  <si>
    <t>ТЕР27-06-021-01</t>
  </si>
  <si>
    <t>ТСЦ-410-0001</t>
  </si>
  <si>
    <t>т</t>
  </si>
  <si>
    <t>Внутридворовая проезжая часть</t>
  </si>
  <si>
    <t>ТЕРр68-12-4</t>
  </si>
  <si>
    <t>100 м3 конструкций</t>
  </si>
  <si>
    <t>Подходы к подъездам</t>
  </si>
  <si>
    <t>Подъездные дороги</t>
  </si>
  <si>
    <t>Сметная стоимость строительных работ _______________________________________________________________________________________________</t>
  </si>
  <si>
    <t>Раздел 1. Благоустройство дворовой территории (освещение)</t>
  </si>
  <si>
    <t>Освещение</t>
  </si>
  <si>
    <t>ТЕРм10-01-055-06</t>
  </si>
  <si>
    <t>100 м кабеля</t>
  </si>
  <si>
    <t>ТСЦ-501-8191</t>
  </si>
  <si>
    <t>Кабель силовой с медными жилами с поливинилхлоридной изоляцией в поливинилхлоридной оболочке без защитного покрова ВВГ, напряжением 0,66 Кв, число жил 3 и сечением 2,5 мм2</t>
  </si>
  <si>
    <t>Прайс-лист</t>
  </si>
  <si>
    <t>ТЕРм08-01-081-01</t>
  </si>
  <si>
    <t>ТЕРм10-06-034-12</t>
  </si>
  <si>
    <t>1 коробка</t>
  </si>
  <si>
    <t>ТСЦ-503-0461</t>
  </si>
  <si>
    <t>Разветвительная коробка У994</t>
  </si>
  <si>
    <t>Перевозка грузов автомобилями-самосвалами грузоподъемностью 10 т, работающих вне карьера, на расстояние: до 5 км I класс груза</t>
  </si>
  <si>
    <t>Планировка площадей механизированным способом, группа грунтов 1</t>
  </si>
  <si>
    <t>Установка бортовых камней бетонных при других видах покрытий</t>
  </si>
  <si>
    <t>Устройство подстилающих и выравнивающих слоев оснований из песчано-гравийной смеси, дресвы</t>
  </si>
  <si>
    <t>Перевозка грузов автомобилями-самосвалами грузоподъемностью 10 т, работающих вне карьера, на расстояние: до 15 км I класс груза</t>
  </si>
  <si>
    <t>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 однослойных</t>
  </si>
  <si>
    <t>Розлив вяжущих материалов</t>
  </si>
  <si>
    <t>Разборка покрытий и оснований асфальтобетонных с помощью молотков отбойных</t>
  </si>
  <si>
    <t>Прокладка кабеля, масса 1 м до 3 кг, по стене бетонной</t>
  </si>
  <si>
    <t>48*4*0,8</t>
  </si>
  <si>
    <t>Форма № 3</t>
  </si>
  <si>
    <t>(объектная смета)</t>
  </si>
  <si>
    <t>(наименование объекта)</t>
  </si>
  <si>
    <t>Составлен  в ценах по состоянию на 4 квартал 2018 г.</t>
  </si>
  <si>
    <t>Номера сметных расчетов (смет)</t>
  </si>
  <si>
    <t>Наименование работ и затрат</t>
  </si>
  <si>
    <t>Сметная стоимость, тыс. руб.</t>
  </si>
  <si>
    <t>Средства на оплату труда, тыс. руб.</t>
  </si>
  <si>
    <t>Показатели единичной стоимости</t>
  </si>
  <si>
    <t>строительных работ</t>
  </si>
  <si>
    <t>монтажных работ</t>
  </si>
  <si>
    <t>оборудова-
ния, мебели, инвентаря</t>
  </si>
  <si>
    <t>прочих</t>
  </si>
  <si>
    <t>всего</t>
  </si>
  <si>
    <t>Локальные сметы (расчеты)</t>
  </si>
  <si>
    <t>ЛСР № 1</t>
  </si>
  <si>
    <t>ЛСР № 2</t>
  </si>
  <si>
    <t>ЛСР № 3</t>
  </si>
  <si>
    <t>Итого "Локальные сметы (расчеты)"</t>
  </si>
  <si>
    <t>Налоги и обязательные платежи</t>
  </si>
  <si>
    <t>НДС - 20%</t>
  </si>
  <si>
    <t>Итого "Налоги и обязательные платежи"</t>
  </si>
  <si>
    <t>Итого по объектной смете</t>
  </si>
  <si>
    <t>Красноярский край, Минусинский район, с. Городок</t>
  </si>
  <si>
    <t>Красноярский край, Минусинский район, с. Городок, ул. Красных Партизан, 58</t>
  </si>
  <si>
    <t>выполнение работ по благоустройству дворовой территории (освещение дворовой территории) о ул. Красных Партизан, 58 в с. Городок Минусинского района Красноярского края,  для участия в программе "Комфортная сельская среда"</t>
  </si>
  <si>
    <t>выполнение работ по благоустройству дворовой территории (установка малых архитектурных форм) по ул. Красных Партизан, 58 в с. Городок Минусинского района Красноярского края,  для участия в программе "Комфортная сельская среда"</t>
  </si>
  <si>
    <t xml:space="preserve"> </t>
  </si>
  <si>
    <t>ЛОКАЛЬНЫЙ СМЕТНЫЙ РАСЧЕТ № 1</t>
  </si>
  <si>
    <t>ЛОКАЛЬНЫЙ СМЕТНЫЙ РАСЧЕТ № 2</t>
  </si>
  <si>
    <t>ЛОКАЛЬНЫЙ СМЕТНЫЙ РАСЧЕТ № 3</t>
  </si>
  <si>
    <t>ЛСР № 4</t>
  </si>
  <si>
    <t>Раздел 1. Благоустройство дворовой территории</t>
  </si>
  <si>
    <t>Разработка грунта в отвал экскаваторами «драглайн» или «обратная лопата» с ковшом вместимостью 0,65 (0,5-1) м3, группа грунтов 2</t>
  </si>
  <si>
    <t>Разработка грунта с перемещением до 10 м бульдозерами мощностью 79 кВт (108 л.с.), группа грунтов 2</t>
  </si>
  <si>
    <t>Установка светильников с лампами люминесцентными</t>
  </si>
  <si>
    <t>1 светильник</t>
  </si>
  <si>
    <t>Труба полиэтиленовая по основанию стен, диаметр до 25 мм</t>
  </si>
  <si>
    <t>Аппарат (кнопка, ключ управления, замок электромагнитной блокировки, звуковой сигнал, сигнальная лампа) управления и сигнализации, количество подключаемых концов до 2</t>
  </si>
  <si>
    <t>Коробка распределительная настенная на кабеле с пластмассовой оболочкой</t>
  </si>
  <si>
    <t>Раздел 1. Подъездные дороги</t>
  </si>
  <si>
    <t>Уплотнение грунта вибрационными катками 2,2 т на первый проход по одному следу при толщине слоя 25 см (существующее основание из гравия)</t>
  </si>
  <si>
    <t>Устройство покрытия толщиной 6 см из горячих асфальтобетонных смесей плотных мелкозернистых типа АБВ, плотность каменных материалов 2,5-2,9 т/м3</t>
  </si>
  <si>
    <t xml:space="preserve">Светильник светодиодный Эслайт XА-Street 100 5000K </t>
  </si>
  <si>
    <t>Труба гофрированная диаметром 20 мм</t>
  </si>
  <si>
    <t>Фотореле</t>
  </si>
  <si>
    <t>Урна - 3 шт;
Скамья со спинкой - 3 шт</t>
  </si>
  <si>
    <t>ТЕР01-01-003-08</t>
  </si>
  <si>
    <t>ТЕР01-01-030-06</t>
  </si>
  <si>
    <r>
      <t>Перевозка грузов автомобилями-самосвалами грузоподъемностью 10 т, работающих вне карьера, на расстояние: до 5 км I класс груза</t>
    </r>
    <r>
      <rPr>
        <i/>
        <sz val="7"/>
        <rFont val="Arial"/>
        <family val="2"/>
        <charset val="204"/>
      </rPr>
      <t xml:space="preserve">
(Перевод в текущие цены 4 квартал 2018 г. (перевозка) ЭМ=15,73)
НР 95%*0,85 от ФОТ
СП 50%*0,8 от ФОТ</t>
    </r>
  </si>
  <si>
    <r>
      <t>Перевозка грузов автомобилями-самосвалами грузоподъемностью 10 т, работающих вне карьера, на расстояние: до 15 км I класс груза</t>
    </r>
    <r>
      <rPr>
        <i/>
        <sz val="7"/>
        <rFont val="Arial"/>
        <family val="2"/>
        <charset val="204"/>
      </rPr>
      <t xml:space="preserve">
(Перевод в текущие цены 4 квартал 2018 г. (перевозка) ЭМ=15,73)
НР 95%*0,85 от ФОТ
СП 50%*0,8 от ФОТ</t>
    </r>
  </si>
  <si>
    <t>14*6*0,4*2</t>
  </si>
  <si>
    <t>67*0,17</t>
  </si>
  <si>
    <t>(48*4+2*2,5*3)*0,06</t>
  </si>
  <si>
    <t>6*4+14*2+20+42</t>
  </si>
  <si>
    <t>Раздел 1. Благоустройства площадки (малые архитектурные формы)</t>
  </si>
  <si>
    <t>ТЕР33-04-014-02</t>
  </si>
  <si>
    <r>
      <t>Кабель силовой с медными жилами с поливинилхлоридной изоляцией в поливинилхлоридной оболочке без защитного покрова ВВГ, напряжением 0,66 Кв, число жил 3 и сечением 2,5 мм2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</t>
    </r>
  </si>
  <si>
    <t>ТЕРм08-02-410-01</t>
  </si>
  <si>
    <r>
      <t>Труба гофрированная диаметром 20 мм   8/1,2/5,19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</t>
    </r>
  </si>
  <si>
    <r>
      <t>Фотореле    400/1,2/5,19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</t>
    </r>
  </si>
  <si>
    <r>
      <t>Разветвительная коробка У994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</t>
    </r>
  </si>
  <si>
    <r>
  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</t>
    </r>
  </si>
  <si>
    <t>Сметная стоимость 867,987 тыс. руб.</t>
  </si>
  <si>
    <t>ЛОКАЛЬНЫЙ СМЕТНЫЙ РАСЧЕТ № 4</t>
  </si>
  <si>
    <t>ОБЪЕКТНЫЙ СМЕТНЫЙ РАСЧЕТ № 1</t>
  </si>
  <si>
    <t>выполнение работ по благоустройству дворовой территории (асфальтовое покрытие внутридомовой территории) по ул. Красных Партизан, 58 в с. Городок Минусинского района Красноярского края,  для участия в программе "Комфортная сельская среда"</t>
  </si>
  <si>
    <t>выполнение работ по благоустройству дворовой территории (асфальтовое покрытие подъездных дорог) по ул. Красных Партизан, 58 в с. Городок Минусинского района Красноярского края,  для участия в программе "Комфортная сельская среда"</t>
  </si>
  <si>
    <t>выполнение работ по благоустройству дворовой территории и подъездных дорог по ул. Красных Партизан, 58 в с. Городок Минусинского района Красноярского края,  для участия в программе "Комфортная сельская среда"</t>
  </si>
  <si>
    <t>выполнение работ по благоустройству дворовой территории и подъездных дорог  о ул. Красных Партизан, 58 в с. Городок Минусинского района Красноярского края,  для участия в программе "Комфортная сельская среда"</t>
  </si>
  <si>
    <t>ТЕР01-02-058-02</t>
  </si>
  <si>
    <r>
      <t>Копание ям вручную без креплений для стоек и столбов без откосов глубиной до 0,7 м, группа грунтов 2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
НР (85 руб.): 95%*0,85 от ФОТ
СП (42 руб.): 50%*0,8 от ФОТ</t>
    </r>
  </si>
  <si>
    <t>100 м3 грунта</t>
  </si>
  <si>
    <r>
      <t>0,0022</t>
    </r>
    <r>
      <rPr>
        <i/>
        <sz val="6"/>
        <rFont val="Arial"/>
        <family val="2"/>
        <charset val="204"/>
      </rPr>
      <t xml:space="preserve">
окр(0,2*0,2*0,6*9/100;4)</t>
    </r>
  </si>
  <si>
    <t>ТЕР06-01-001-13</t>
  </si>
  <si>
    <r>
      <t>Устройство фундаментов-столбов бетонных без опалубки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
НР (206 руб.): 95%*0,85 от ФОТ
СП (102 руб.): 50%*0,8 от ФОТ</t>
    </r>
  </si>
  <si>
    <t>100 м3 бетона</t>
  </si>
  <si>
    <t>ТЕР06-01-015-06</t>
  </si>
  <si>
    <r>
      <t>Установка стальных конструкций, остающихся в теле бетона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
НР (329 руб.): 95%*0,85 от ФОТ
СП (163 руб.): 50%*0,8 от ФОТ</t>
    </r>
  </si>
  <si>
    <r>
      <t>0,04</t>
    </r>
    <r>
      <rPr>
        <i/>
        <sz val="6"/>
        <rFont val="Arial"/>
        <family val="2"/>
        <charset val="204"/>
      </rPr>
      <t xml:space="preserve">
40 / 1000</t>
    </r>
  </si>
  <si>
    <r>
      <t>Урна 4500/1,2/5,19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</t>
    </r>
  </si>
  <si>
    <t>Итого по разделу 1 Благоустройства площадки (малые архитектурные формы)</t>
  </si>
  <si>
    <t>ИТОГИ ПО СМЕТЕ:</t>
  </si>
  <si>
    <t xml:space="preserve">   95%*0,85 ФОТ (от 768) (Поз. 1-3)</t>
  </si>
  <si>
    <t xml:space="preserve">   50%*0,8 ФОТ (от 768) (Поз. 1-3)</t>
  </si>
  <si>
    <t>___________________________58,370</t>
  </si>
  <si>
    <t>___________________________0,768</t>
  </si>
  <si>
    <t>_______________________________________________________________________________________________3,79</t>
  </si>
  <si>
    <r>
      <t>Разборка покрытий и оснований асфальтобетонных с помощью молотков отбойных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
НР (3226 руб.): 95%*0,85 от ФОТ
СП (1598 руб.): 50%*0,8 от ФОТ</t>
    </r>
  </si>
  <si>
    <r>
      <t>0,0756</t>
    </r>
    <r>
      <rPr>
        <i/>
        <sz val="6"/>
        <rFont val="Arial"/>
        <family val="2"/>
        <charset val="204"/>
      </rPr>
      <t xml:space="preserve">
(30*4,2*0,06) / 100</t>
    </r>
  </si>
  <si>
    <r>
      <t>Уплотнение грунта вибрационными катками 2,2 т на первый проход по одному следу при толщине слоя 25 см (существующее основание из гравия)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
НР (69 руб.): 95%*0,85 от ФОТ
СП (34 руб.): 50%*0,8 от ФОТ</t>
    </r>
  </si>
  <si>
    <r>
      <t>0,0202</t>
    </r>
    <r>
      <rPr>
        <i/>
        <sz val="6"/>
        <rFont val="Arial"/>
        <family val="2"/>
        <charset val="204"/>
      </rPr>
      <t xml:space="preserve">
(32*4,2*0,15) / 1000</t>
    </r>
  </si>
  <si>
    <r>
      <t>Розлив вяжущих материалов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
НР (39 руб.): 95%*0,85 от ФОТ
СП (19 руб.): 50%*0,8 от ФОТ</t>
    </r>
  </si>
  <si>
    <r>
      <t>0,3</t>
    </r>
    <r>
      <rPr>
        <i/>
        <sz val="6"/>
        <rFont val="Arial"/>
        <family val="2"/>
        <charset val="204"/>
      </rPr>
      <t xml:space="preserve">
300 / 1000</t>
    </r>
  </si>
  <si>
    <r>
      <t>Устройство покрытия толщиной 4 см из горячих асфальтобетонных смесей плотных мелкозернистых типа АБВ, плотность каменных материалов 2,5-2,9 т/м3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
НР (2837 руб.): 95%*0,85 от ФОТ
СП (1405 руб.): 50%*0,8 от ФОТ</t>
    </r>
  </si>
  <si>
    <r>
      <t>0,2604</t>
    </r>
    <r>
      <rPr>
        <i/>
        <sz val="6"/>
        <rFont val="Arial"/>
        <family val="2"/>
        <charset val="204"/>
      </rPr>
      <t xml:space="preserve">
((30+32)*4,2) / 1000</t>
    </r>
  </si>
  <si>
    <r>
      <t>На каждые 0,5 см изменения толщины покрытия добавлять или исключать к расценке 27-06-020-01</t>
    </r>
    <r>
      <rPr>
        <i/>
        <sz val="7"/>
        <rFont val="Arial"/>
        <family val="2"/>
        <charset val="204"/>
      </rPr>
      <t xml:space="preserve">
(До 6 см ПЗ=4 (ОЗП=4; ЭМ=4 к расх.; ЗПМ=4; МАТ=4 к расх.; ТЗ=4; ТЗМ=4) (1-й уровень);
Перевод в текущие цены 4 квартал 2018 г. ОЗП=18,92; ЭМ=7,36; ЗПМ=18,92; МАТ=5,19 (1-й уровень))
НР (5 руб.): 95%*0,85 от ФОТ
СП (2 руб.): 50%*0,8 от ФОТ</t>
    </r>
  </si>
  <si>
    <r>
      <t>-37,75</t>
    </r>
    <r>
      <rPr>
        <i/>
        <sz val="6"/>
        <rFont val="Arial"/>
        <family val="2"/>
        <charset val="204"/>
      </rPr>
      <t xml:space="preserve">
-(25,15+12,6)</t>
    </r>
  </si>
  <si>
    <t>ТСЦ-410-0006</t>
  </si>
  <si>
    <r>
  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</t>
    </r>
  </si>
  <si>
    <t xml:space="preserve">   95%*0,85 ФОТ (от 7648) (Поз. 1-5)</t>
  </si>
  <si>
    <t xml:space="preserve">   50%*0,8 ФОТ (от 7648) (Поз. 1-5)</t>
  </si>
  <si>
    <t>___________________________135,847</t>
  </si>
  <si>
    <t>___________________________7,648</t>
  </si>
  <si>
    <t>_______________________________________________________________________________________________28,46</t>
  </si>
  <si>
    <r>
      <t>Разработка грунта в отвал экскаваторами «драглайн» или «обратная лопата» с ковшом вместимостью 0,65 (0,5-1) м3, группа грунтов 2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
НР (444 руб.): 95%*0,85 от ФОТ
СП (220 руб.): 50%*0,8 от ФОТ</t>
    </r>
  </si>
  <si>
    <r>
      <t>0,0672</t>
    </r>
    <r>
      <rPr>
        <i/>
        <sz val="6"/>
        <rFont val="Arial"/>
        <family val="2"/>
        <charset val="204"/>
      </rPr>
      <t xml:space="preserve">
(14*6*0,4*2) / 1000</t>
    </r>
  </si>
  <si>
    <r>
      <t>Разработка грунта с перемещением до 10 м бульдозерами мощностью 79 кВт (108 л.с.), группа грунтов 2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
НР (122 руб.): 95%*0,85 от ФОТ
СП (60 руб.): 50%*0,8 от ФОТ</t>
    </r>
  </si>
  <si>
    <r>
      <t>0,0672</t>
    </r>
    <r>
      <rPr>
        <i/>
        <sz val="6"/>
        <rFont val="Arial"/>
        <family val="2"/>
        <charset val="204"/>
      </rPr>
      <t xml:space="preserve">
(14*6*0,40*2) / 1000</t>
    </r>
  </si>
  <si>
    <r>
      <t>11,39</t>
    </r>
    <r>
      <rPr>
        <i/>
        <sz val="6"/>
        <rFont val="Arial"/>
        <family val="2"/>
        <charset val="204"/>
      </rPr>
      <t xml:space="preserve">
67*0,17</t>
    </r>
  </si>
  <si>
    <r>
      <t>Планировка площадей механизированным способом, группа грунтов 1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
НР (40 руб.): 95%*0,85 от ФОТ
СП (20 руб.): 50%*0,8 от ФОТ</t>
    </r>
  </si>
  <si>
    <r>
      <t>0,18</t>
    </r>
    <r>
      <rPr>
        <i/>
        <sz val="6"/>
        <rFont val="Arial"/>
        <family val="2"/>
        <charset val="204"/>
      </rPr>
      <t xml:space="preserve">
(15*6*2) / 1000</t>
    </r>
  </si>
  <si>
    <r>
      <t>Устройство подстилающих и выравнивающих слоев оснований из песчано-гравийной смеси, дресвы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
НР (968 руб.): 95%*0,85 от ФОТ
СП (480 руб.): 50%*0,8 от ФОТ</t>
    </r>
  </si>
  <si>
    <r>
      <t>0,18</t>
    </r>
    <r>
      <rPr>
        <i/>
        <sz val="6"/>
        <rFont val="Arial"/>
        <family val="2"/>
        <charset val="204"/>
      </rPr>
      <t xml:space="preserve">
(15*6*0,2) / 100</t>
    </r>
  </si>
  <si>
    <r>
      <t>Смесь песчано-гравийная природная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</t>
    </r>
  </si>
  <si>
    <r>
      <t>18</t>
    </r>
    <r>
      <rPr>
        <i/>
        <sz val="6"/>
        <rFont val="Arial"/>
        <family val="2"/>
        <charset val="204"/>
      </rPr>
      <t xml:space="preserve">
15*6*0,2</t>
    </r>
  </si>
  <si>
    <r>
      <t>28,8</t>
    </r>
    <r>
      <rPr>
        <i/>
        <sz val="6"/>
        <rFont val="Arial"/>
        <family val="2"/>
        <charset val="204"/>
      </rPr>
      <t xml:space="preserve">
15*6*0,2*1,6</t>
    </r>
  </si>
  <si>
    <r>
      <t>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 однослойных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
НР (2708 руб.): 95%*0,85 от ФОТ
СП (1341 руб.): 50%*0,8 от ФОТ</t>
    </r>
  </si>
  <si>
    <r>
      <t>0,186</t>
    </r>
    <r>
      <rPr>
        <i/>
        <sz val="6"/>
        <rFont val="Arial"/>
        <family val="2"/>
        <charset val="204"/>
      </rPr>
      <t xml:space="preserve">
(15*6,2*2) / 1000</t>
    </r>
  </si>
  <si>
    <r>
      <t>Розлив вяжущих материалов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
НР (26 руб.): 95%*0,85 от ФОТ
СП (13 руб.): 50%*0,8 от ФОТ</t>
    </r>
  </si>
  <si>
    <r>
      <t>Устройство покрытия толщиной 4 см из горячих асфальтобетонных смесей плотных мелкозернистых типа АБВ, плотность каменных материалов 2,5-2,9 т/м3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
НР (2026 руб.): 95%*0,85 от ФОТ
СП (1004 руб.): 50%*0,8 от ФОТ</t>
    </r>
  </si>
  <si>
    <r>
      <t>На каждые 0,5 см изменения толщины покрытия добавлять или исключать к расценке 27-06-020-01</t>
    </r>
    <r>
      <rPr>
        <i/>
        <sz val="7"/>
        <rFont val="Arial"/>
        <family val="2"/>
        <charset val="204"/>
      </rPr>
      <t xml:space="preserve">
(До 6 см ПЗ=4 (ОЗП=4; ЭМ=4 к расх.; ЗПМ=4; МАТ=4 к расх.; ТЗ=4; ТЗМ=4) (1-й уровень);
Перевод в текущие цены 4 квартал 2018 г. ОЗП=18,92; ЭМ=7,36; ЗПМ=18,92; МАТ=5,19 (1-й уровень))
НР (3 руб.): 95%*0,85 от ФОТ
СП (2 руб.): 50%*0,8 от ФОТ</t>
    </r>
  </si>
  <si>
    <r>
      <t>-26,972</t>
    </r>
    <r>
      <rPr>
        <i/>
        <sz val="6"/>
        <rFont val="Arial"/>
        <family val="2"/>
        <charset val="204"/>
      </rPr>
      <t xml:space="preserve">
-(17,97+9,002)</t>
    </r>
  </si>
  <si>
    <r>
      <t>Разборка покрытий и оснований асфальтобетонных с помощью молотков отбойных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
НР (5300 руб.): 95%*0,85 от ФОТ
СП (2625 руб.): 50%*0,8 от ФОТ</t>
    </r>
  </si>
  <si>
    <r>
      <t>0,1242</t>
    </r>
    <r>
      <rPr>
        <i/>
        <sz val="6"/>
        <rFont val="Arial"/>
        <family val="2"/>
        <charset val="204"/>
      </rPr>
      <t xml:space="preserve">
((48*4+2*2,5*3)*0,06) / 100</t>
    </r>
  </si>
  <si>
    <r>
      <t>Установка бортовых камней бетонных при других видах покрытий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
НР (13069 руб.): 95%*0,85 от ФОТ
СП (6474 руб.): 50%*0,8 от ФОТ</t>
    </r>
  </si>
  <si>
    <r>
      <t>1,14</t>
    </r>
    <r>
      <rPr>
        <i/>
        <sz val="6"/>
        <rFont val="Arial"/>
        <family val="2"/>
        <charset val="204"/>
      </rPr>
      <t xml:space="preserve">
(6*4+14*2+20+42) / 100</t>
    </r>
  </si>
  <si>
    <r>
      <t>Камни бортовые БР 100.30.15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</t>
    </r>
  </si>
  <si>
    <r>
      <t>Розлив вяжущих материалов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
НР (19 руб.): 95%*0,85 от ФОТ
СП (10 руб.): 50%*0,8 от ФОТ</t>
    </r>
  </si>
  <si>
    <r>
      <t>0,1536</t>
    </r>
    <r>
      <rPr>
        <i/>
        <sz val="6"/>
        <rFont val="Arial"/>
        <family val="2"/>
        <charset val="204"/>
      </rPr>
      <t xml:space="preserve">
(48*4*0,8) / 1000</t>
    </r>
  </si>
  <si>
    <r>
      <t>Устройство покрытия толщиной 4 см из горячих асфальтобетонных смесей плотных мелкозернистых типа АБВ, плотность каменных материалов 2,5-2,9 т/м3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
НР (2353 руб.): 95%*0,85 от ФОТ
СП (1166 руб.): 50%*0,8 от ФОТ</t>
    </r>
  </si>
  <si>
    <r>
      <t>0,216</t>
    </r>
    <r>
      <rPr>
        <i/>
        <sz val="6"/>
        <rFont val="Arial"/>
        <family val="2"/>
        <charset val="204"/>
      </rPr>
      <t xml:space="preserve">
(48*4,5) / 1000</t>
    </r>
  </si>
  <si>
    <r>
      <t>На каждые 0,5 см изменения толщины покрытия добавлять или исключать к расценке 27-06-020-01</t>
    </r>
    <r>
      <rPr>
        <i/>
        <sz val="7"/>
        <rFont val="Arial"/>
        <family val="2"/>
        <charset val="204"/>
      </rPr>
      <t xml:space="preserve">
(До 6 см ПЗ=4 (ОЗП=4; ЭМ=4 к расх.; ЗПМ=4; МАТ=4 к расх.; ТЗ=4; ТЗМ=4) (1-й уровень);
Перевод в текущие цены 4 квартал 2018 г. ОЗП=18,92; ЭМ=7,36; ЗПМ=18,92; МАТ=5,19 (1-й уровень))
НР (4 руб.): 95%*0,85 от ФОТ
СП (2 руб.): 50%*0,8 от ФОТ</t>
    </r>
  </si>
  <si>
    <r>
      <t>-31,32</t>
    </r>
    <r>
      <rPr>
        <i/>
        <sz val="6"/>
        <rFont val="Arial"/>
        <family val="2"/>
        <charset val="204"/>
      </rPr>
      <t xml:space="preserve">
-(20,87+10,45)</t>
    </r>
  </si>
  <si>
    <r>
      <t>Разборка покрытий и оснований асфальтобетонных с помощью молотков отбойных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
НР (431 руб.): 95%*0,85 от ФОТ
СП (214 руб.): 50%*0,8 от ФОТ</t>
    </r>
  </si>
  <si>
    <r>
      <t>0,0101</t>
    </r>
    <r>
      <rPr>
        <i/>
        <sz val="6"/>
        <rFont val="Arial"/>
        <family val="2"/>
        <charset val="204"/>
      </rPr>
      <t xml:space="preserve">
(2*2,8*3*0,06) / 100</t>
    </r>
  </si>
  <si>
    <r>
      <t>Розлив вяжущих материалов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
НР (2 руб.): 95%*0,85 от ФОТ
СП (1 руб.): 50%*0,8 от ФОТ</t>
    </r>
  </si>
  <si>
    <r>
      <t>0,0134</t>
    </r>
    <r>
      <rPr>
        <i/>
        <sz val="6"/>
        <rFont val="Arial"/>
        <family val="2"/>
        <charset val="204"/>
      </rPr>
      <t xml:space="preserve">
(2*2,8*3*0,8) / 1000</t>
    </r>
  </si>
  <si>
    <r>
      <t>Устройство покрытия толщиной 4 см из горячих асфальтобетонных смесей плотных мелкозернистых типа АБВ, плотность каменных материалов 2,5-2,9 т/м3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
НР (183 руб.): 95%*0,85 от ФОТ
СП (91 руб.): 50%*0,8 от ФОТ</t>
    </r>
  </si>
  <si>
    <r>
      <t>0,0168</t>
    </r>
    <r>
      <rPr>
        <i/>
        <sz val="6"/>
        <rFont val="Arial"/>
        <family val="2"/>
        <charset val="204"/>
      </rPr>
      <t xml:space="preserve">
(2*2,8*3) / 1000</t>
    </r>
  </si>
  <si>
    <r>
      <t>На каждые 0,5 см изменения толщины покрытия добавлять или исключать к расценке 27-06-020-01</t>
    </r>
    <r>
      <rPr>
        <i/>
        <sz val="7"/>
        <rFont val="Arial"/>
        <family val="2"/>
        <charset val="204"/>
      </rPr>
      <t xml:space="preserve">
(До 6 см ПЗ=4 (ОЗП=4; ЭМ=4 к расх.; ЗПМ=4; МАТ=4 к расх.; ТЗ=4; ТЗМ=4) (1-й уровень);
Перевод в текущие цены 4 квартал 2018 г. ОЗП=18,92; ЭМ=7,36; ЗПМ=18,92; МАТ=5,19 (1-й уровень))
НР 95%*0,85 от ФОТ
СП 50%*0,8 от ФОТ</t>
    </r>
  </si>
  <si>
    <r>
      <t>-2,4361</t>
    </r>
    <r>
      <rPr>
        <i/>
        <sz val="6"/>
        <rFont val="Arial"/>
        <family val="2"/>
        <charset val="204"/>
      </rPr>
      <t xml:space="preserve">
-(1,623+0,8131)</t>
    </r>
  </si>
  <si>
    <t xml:space="preserve">   95%*0,85 ФОТ (от 34301) (Поз. 1-2, 4-6, 8-13, 16-22, 25-29, 15, 24)</t>
  </si>
  <si>
    <t xml:space="preserve">   50%*0,8 ФОТ (от 34301) (Поз. 1-2, 4-6, 8-13, 16-22, 25-29, 15, 24)</t>
  </si>
  <si>
    <t>___________________________544,324</t>
  </si>
  <si>
    <t>___________________________34,301</t>
  </si>
  <si>
    <t>_______________________________________________________________________________________________146</t>
  </si>
  <si>
    <r>
      <t>Скамья со спинкой 13000/1,2/5,19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</t>
    </r>
  </si>
  <si>
    <r>
      <t>Установка светильников с лампами люминесцентными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
НР (1537 руб.): 95%*0,85 от ФОТ
СП (762 руб.): 50%*0,8 от ФОТ</t>
    </r>
  </si>
  <si>
    <r>
      <t>Светильник светодиодный Эслайт XА-Street 100 5000K    5695/1,2/5,19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</t>
    </r>
  </si>
  <si>
    <r>
      <t>Прокладка кабеля, масса 1 м до 3 кг, по стене бетонной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
НР (17668 руб.): 95% от ФОТ
СП (9299 руб.): 50% от ФОТ</t>
    </r>
  </si>
  <si>
    <r>
      <t>1,69</t>
    </r>
    <r>
      <rPr>
        <i/>
        <sz val="6"/>
        <rFont val="Arial"/>
        <family val="2"/>
        <charset val="204"/>
      </rPr>
      <t xml:space="preserve">
169 / 100</t>
    </r>
  </si>
  <si>
    <r>
      <t>0,169</t>
    </r>
    <r>
      <rPr>
        <i/>
        <sz val="6"/>
        <rFont val="Arial"/>
        <family val="2"/>
        <charset val="204"/>
      </rPr>
      <t xml:space="preserve">
169 / 1000</t>
    </r>
  </si>
  <si>
    <r>
      <t>Труба полиэтиленовая по основанию стен, диаметр до 25 мм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
НР (4708 руб.): 95%*0,85 от ФОТ
СП (2332 руб.): 50%*0,8 от ФОТ</t>
    </r>
  </si>
  <si>
    <r>
      <t>Аппарат (кнопка, ключ управления, замок электромагнитной блокировки, звуковой сигнал, сигнальная лампа) управления и сигнализации, количество подключаемых концов до 2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
НР (706 руб.): 95% от ФОТ
СП (372 руб.): 50% от ФОТ</t>
    </r>
  </si>
  <si>
    <r>
      <t>Коробка распределительная настенная на кабеле с пластмассовой оболочкой</t>
    </r>
    <r>
      <rPr>
        <i/>
        <sz val="7"/>
        <rFont val="Arial"/>
        <family val="2"/>
        <charset val="204"/>
      </rPr>
      <t xml:space="preserve">
(Перевод в текущие цены 4 квартал 2018 г. ОЗП=18,92; ЭМ=7,36; ЗПМ=18,92; МАТ=5,19)
НР (1428 руб.): 95% от ФОТ
СП (752 руб.): 50% от ФОТ</t>
    </r>
  </si>
  <si>
    <t xml:space="preserve">   95% ФОТ (от 20844) (Поз. 3, 7, 9)</t>
  </si>
  <si>
    <t xml:space="preserve">   95%*0,85 ФОТ (от 7734) (Поз. 1, 5)</t>
  </si>
  <si>
    <t xml:space="preserve">   50% ФОТ (от 20844) (Поз. 3, 7, 9)</t>
  </si>
  <si>
    <t xml:space="preserve">   50%*0,8 ФОТ (от 7734) (Поз. 1, 5)</t>
  </si>
  <si>
    <t>___________________________129,446</t>
  </si>
  <si>
    <t>___________________________28,578</t>
  </si>
  <si>
    <t>_______________________________________________________________________________________________134,73</t>
  </si>
  <si>
    <t>Асфальтовое покрытие внутридомовой территории</t>
  </si>
  <si>
    <r>
      <t>453,603</t>
    </r>
    <r>
      <rPr>
        <i/>
        <sz val="10"/>
        <rFont val="Arial"/>
        <family val="2"/>
        <charset val="204"/>
      </rPr>
      <t xml:space="preserve">
</t>
    </r>
  </si>
  <si>
    <r>
      <t>34,301</t>
    </r>
    <r>
      <rPr>
        <i/>
        <sz val="10"/>
        <rFont val="Arial"/>
        <family val="2"/>
        <charset val="204"/>
      </rPr>
      <t xml:space="preserve">
</t>
    </r>
  </si>
  <si>
    <t>Асфальтовое покрытие подъездных дорог</t>
  </si>
  <si>
    <r>
      <t>113,206</t>
    </r>
    <r>
      <rPr>
        <i/>
        <sz val="10"/>
        <rFont val="Arial"/>
        <family val="2"/>
        <charset val="204"/>
      </rPr>
      <t xml:space="preserve">
</t>
    </r>
  </si>
  <si>
    <r>
      <t>7,648</t>
    </r>
    <r>
      <rPr>
        <i/>
        <sz val="10"/>
        <rFont val="Arial"/>
        <family val="2"/>
        <charset val="204"/>
      </rPr>
      <t xml:space="preserve">
</t>
    </r>
  </si>
  <si>
    <r>
      <t>48,642</t>
    </r>
    <r>
      <rPr>
        <i/>
        <sz val="10"/>
        <rFont val="Arial"/>
        <family val="2"/>
        <charset val="204"/>
      </rPr>
      <t xml:space="preserve">
</t>
    </r>
  </si>
  <si>
    <r>
      <t>0,768</t>
    </r>
    <r>
      <rPr>
        <i/>
        <sz val="10"/>
        <rFont val="Arial"/>
        <family val="2"/>
        <charset val="204"/>
      </rPr>
      <t xml:space="preserve">
</t>
    </r>
  </si>
  <si>
    <t>Оссвещение дворовой территории</t>
  </si>
  <si>
    <r>
      <t>5,869</t>
    </r>
    <r>
      <rPr>
        <i/>
        <sz val="10"/>
        <rFont val="Arial"/>
        <family val="2"/>
        <charset val="204"/>
      </rPr>
      <t xml:space="preserve">
</t>
    </r>
  </si>
  <si>
    <r>
      <t>102,003</t>
    </r>
    <r>
      <rPr>
        <i/>
        <sz val="10"/>
        <rFont val="Arial"/>
        <family val="2"/>
        <charset val="204"/>
      </rPr>
      <t xml:space="preserve">
</t>
    </r>
  </si>
  <si>
    <r>
      <t>28,578</t>
    </r>
    <r>
      <rPr>
        <i/>
        <sz val="10"/>
        <rFont val="Arial"/>
        <family val="2"/>
        <charset val="204"/>
      </rPr>
      <t xml:space="preserve">
</t>
    </r>
  </si>
  <si>
    <r>
      <t>71,295</t>
    </r>
    <r>
      <rPr>
        <i/>
        <sz val="10"/>
        <rFont val="Arial"/>
        <family val="2"/>
        <charset val="204"/>
      </rPr>
      <t xml:space="preserve">
</t>
    </r>
  </si>
  <si>
    <t>Средства на оплату труда 71,295 тыс. руб.</t>
  </si>
  <si>
    <t>15*6*2</t>
  </si>
  <si>
    <t>15*6*0,2*1,6</t>
  </si>
  <si>
    <t>15*6,2*2</t>
  </si>
  <si>
    <t>48*4,5</t>
  </si>
  <si>
    <t>2*2,8*3*0,06</t>
  </si>
  <si>
    <t>2*2,8*3*0,8</t>
  </si>
  <si>
    <t>2*2,8*3</t>
  </si>
  <si>
    <t>Малые архитектурные формы</t>
  </si>
  <si>
    <t>30*4,2*0,06</t>
  </si>
  <si>
    <t>32*4,2*0,15</t>
  </si>
  <si>
    <t>(30+32)*4,2</t>
  </si>
  <si>
    <t>Копание ям вручную без креплений для стоек и столбов без откосов глубиной до 0,7 м, группа грунтов 2</t>
  </si>
  <si>
    <t>Устройство фундаментов-столбов бетонных без опалубки</t>
  </si>
  <si>
    <t>Установка стальных конструкций, остающихся в теле бетона</t>
  </si>
  <si>
    <t>0,2*0,2*0,6*9</t>
  </si>
  <si>
    <t>"____" ____________2019 г.</t>
  </si>
</sst>
</file>

<file path=xl/styles.xml><?xml version="1.0" encoding="utf-8"?>
<styleSheet xmlns="http://schemas.openxmlformats.org/spreadsheetml/2006/main">
  <fonts count="2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i/>
      <sz val="7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0"/>
      <name val="Arial"/>
      <family val="2"/>
      <charset val="204"/>
    </font>
    <font>
      <i/>
      <sz val="6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0" fillId="0" borderId="0"/>
    <xf numFmtId="0" fontId="10" fillId="0" borderId="0"/>
    <xf numFmtId="0" fontId="2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61">
    <xf numFmtId="0" fontId="0" fillId="0" borderId="0" xfId="0"/>
    <xf numFmtId="49" fontId="11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/>
    <xf numFmtId="0" fontId="11" fillId="0" borderId="0" xfId="0" applyFont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1" fillId="0" borderId="0" xfId="0" applyFont="1" applyAlignment="1">
      <alignment horizontal="right" vertical="top" wrapText="1"/>
    </xf>
    <xf numFmtId="0" fontId="11" fillId="0" borderId="1" xfId="0" applyFont="1" applyBorder="1"/>
    <xf numFmtId="0" fontId="11" fillId="0" borderId="1" xfId="0" applyFont="1" applyBorder="1" applyAlignment="1">
      <alignment horizontal="right" vertical="top"/>
    </xf>
    <xf numFmtId="0" fontId="11" fillId="0" borderId="0" xfId="0" applyFont="1" applyBorder="1"/>
    <xf numFmtId="0" fontId="11" fillId="0" borderId="2" xfId="0" applyFont="1" applyBorder="1" applyAlignment="1">
      <alignment horizontal="right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49" fontId="14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5" fillId="0" borderId="2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21" fillId="0" borderId="0" xfId="0" applyFont="1"/>
    <xf numFmtId="0" fontId="11" fillId="0" borderId="0" xfId="0" applyFont="1" applyBorder="1" applyAlignment="1">
      <alignment horizontal="center" vertical="top" wrapText="1"/>
    </xf>
    <xf numFmtId="0" fontId="10" fillId="0" borderId="0" xfId="2"/>
    <xf numFmtId="0" fontId="8" fillId="0" borderId="0" xfId="5"/>
    <xf numFmtId="0" fontId="13" fillId="0" borderId="0" xfId="0" applyFont="1" applyAlignment="1">
      <alignment horizontal="left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/>
    </xf>
    <xf numFmtId="0" fontId="11" fillId="0" borderId="0" xfId="0" applyNumberFormat="1" applyFont="1" applyAlignment="1">
      <alignment horizontal="center" vertical="top"/>
    </xf>
    <xf numFmtId="0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wrapText="1"/>
    </xf>
    <xf numFmtId="49" fontId="11" fillId="0" borderId="0" xfId="0" applyNumberFormat="1" applyFont="1" applyAlignment="1">
      <alignment horizontal="center" vertical="top"/>
    </xf>
    <xf numFmtId="49" fontId="11" fillId="0" borderId="3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NumberFormat="1" applyFont="1" applyBorder="1" applyAlignment="1">
      <alignment horizontal="center" vertical="top" wrapText="1"/>
    </xf>
    <xf numFmtId="0" fontId="11" fillId="0" borderId="3" xfId="0" applyNumberFormat="1" applyFont="1" applyBorder="1" applyAlignment="1">
      <alignment horizontal="center" vertical="top"/>
    </xf>
    <xf numFmtId="0" fontId="11" fillId="0" borderId="0" xfId="0" applyFont="1" applyAlignment="1">
      <alignment vertical="top"/>
    </xf>
    <xf numFmtId="49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left" vertical="top" wrapText="1"/>
    </xf>
    <xf numFmtId="0" fontId="18" fillId="0" borderId="0" xfId="3" applyFont="1" applyAlignment="1">
      <alignment horizontal="right" vertical="top"/>
    </xf>
    <xf numFmtId="0" fontId="5" fillId="0" borderId="0" xfId="8"/>
    <xf numFmtId="0" fontId="11" fillId="0" borderId="3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left" vertical="top"/>
    </xf>
    <xf numFmtId="0" fontId="18" fillId="0" borderId="0" xfId="3" applyFont="1" applyAlignment="1">
      <alignment horizontal="right" vertical="top"/>
    </xf>
    <xf numFmtId="0" fontId="17" fillId="0" borderId="0" xfId="3" applyFont="1" applyAlignment="1">
      <alignment horizontal="center" vertical="top" wrapText="1"/>
    </xf>
    <xf numFmtId="0" fontId="17" fillId="0" borderId="0" xfId="3" applyFont="1" applyBorder="1"/>
    <xf numFmtId="0" fontId="18" fillId="0" borderId="0" xfId="3" applyFont="1" applyAlignment="1">
      <alignment horizontal="right" vertical="top"/>
    </xf>
    <xf numFmtId="0" fontId="16" fillId="0" borderId="0" xfId="3" applyNumberFormat="1" applyFont="1" applyAlignment="1">
      <alignment horizontal="left" vertical="top"/>
    </xf>
    <xf numFmtId="0" fontId="17" fillId="0" borderId="0" xfId="3" applyNumberFormat="1" applyFont="1" applyAlignment="1">
      <alignment horizontal="left" vertical="top"/>
    </xf>
    <xf numFmtId="0" fontId="4" fillId="0" borderId="0" xfId="9"/>
    <xf numFmtId="0" fontId="18" fillId="0" borderId="0" xfId="3" applyFont="1" applyAlignment="1">
      <alignment horizontal="right" vertical="top"/>
    </xf>
    <xf numFmtId="0" fontId="0" fillId="0" borderId="0" xfId="0"/>
    <xf numFmtId="0" fontId="17" fillId="0" borderId="0" xfId="0" applyNumberFormat="1" applyFont="1" applyAlignment="1">
      <alignment horizontal="left" vertical="top"/>
    </xf>
    <xf numFmtId="49" fontId="17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left" vertical="top"/>
    </xf>
    <xf numFmtId="0" fontId="15" fillId="0" borderId="3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top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right" vertical="top"/>
    </xf>
    <xf numFmtId="0" fontId="17" fillId="0" borderId="0" xfId="0" applyFont="1" applyAlignment="1">
      <alignment horizontal="right" vertical="center"/>
    </xf>
    <xf numFmtId="0" fontId="3" fillId="0" borderId="0" xfId="10"/>
    <xf numFmtId="0" fontId="18" fillId="0" borderId="0" xfId="3" applyFont="1" applyAlignment="1">
      <alignment horizontal="right" vertical="top"/>
    </xf>
    <xf numFmtId="0" fontId="3" fillId="0" borderId="0" xfId="10"/>
    <xf numFmtId="0" fontId="17" fillId="0" borderId="0" xfId="3" applyFont="1" applyAlignment="1">
      <alignment horizontal="left" vertical="top" wrapText="1"/>
    </xf>
    <xf numFmtId="0" fontId="17" fillId="0" borderId="0" xfId="3" applyFont="1" applyAlignment="1">
      <alignment horizontal="center" vertical="top"/>
    </xf>
    <xf numFmtId="0" fontId="17" fillId="0" borderId="0" xfId="3" applyFont="1" applyAlignment="1">
      <alignment horizontal="right" vertical="top"/>
    </xf>
    <xf numFmtId="49" fontId="24" fillId="0" borderId="0" xfId="0" applyNumberFormat="1" applyFont="1" applyBorder="1" applyAlignment="1">
      <alignment vertical="top"/>
    </xf>
    <xf numFmtId="49" fontId="24" fillId="0" borderId="0" xfId="0" applyNumberFormat="1" applyFont="1" applyAlignment="1">
      <alignment vertical="top"/>
    </xf>
    <xf numFmtId="0" fontId="24" fillId="0" borderId="0" xfId="0" applyFont="1" applyAlignment="1">
      <alignment vertical="top"/>
    </xf>
    <xf numFmtId="0" fontId="17" fillId="0" borderId="0" xfId="0" applyFont="1"/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top"/>
    </xf>
    <xf numFmtId="0" fontId="11" fillId="0" borderId="0" xfId="0" applyFont="1" applyBorder="1" applyAlignment="1">
      <alignment horizontal="center" vertical="top" wrapText="1"/>
    </xf>
    <xf numFmtId="0" fontId="2" fillId="0" borderId="0" xfId="11"/>
    <xf numFmtId="0" fontId="18" fillId="0" borderId="0" xfId="3" applyFont="1" applyAlignment="1">
      <alignment horizontal="right" vertical="top"/>
    </xf>
    <xf numFmtId="0" fontId="0" fillId="0" borderId="0" xfId="0"/>
    <xf numFmtId="49" fontId="17" fillId="0" borderId="3" xfId="0" quotePrefix="1" applyNumberFormat="1" applyFont="1" applyBorder="1" applyAlignment="1">
      <alignment horizontal="center" vertical="top"/>
    </xf>
    <xf numFmtId="0" fontId="17" fillId="0" borderId="3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3" xfId="0" applyNumberFormat="1" applyFont="1" applyBorder="1" applyAlignment="1">
      <alignment horizontal="right" vertical="top" wrapText="1"/>
    </xf>
    <xf numFmtId="0" fontId="17" fillId="0" borderId="3" xfId="0" applyNumberFormat="1" applyFont="1" applyBorder="1" applyAlignment="1">
      <alignment horizontal="right" vertical="top"/>
    </xf>
    <xf numFmtId="0" fontId="0" fillId="0" borderId="0" xfId="0"/>
    <xf numFmtId="0" fontId="2" fillId="0" borderId="0" xfId="11"/>
    <xf numFmtId="0" fontId="18" fillId="0" borderId="0" xfId="3" applyFont="1" applyAlignment="1">
      <alignment horizontal="right" vertical="top"/>
    </xf>
    <xf numFmtId="0" fontId="2" fillId="0" borderId="0" xfId="11"/>
    <xf numFmtId="0" fontId="18" fillId="0" borderId="0" xfId="3" applyFont="1" applyAlignment="1">
      <alignment horizontal="right"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49" fontId="17" fillId="0" borderId="3" xfId="0" quotePrefix="1" applyNumberFormat="1" applyFont="1" applyBorder="1" applyAlignment="1">
      <alignment horizontal="center" vertical="top"/>
    </xf>
    <xf numFmtId="0" fontId="17" fillId="0" borderId="3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3" xfId="0" applyNumberFormat="1" applyFont="1" applyBorder="1" applyAlignment="1">
      <alignment horizontal="right" vertical="top"/>
    </xf>
    <xf numFmtId="0" fontId="17" fillId="0" borderId="3" xfId="0" applyNumberFormat="1" applyFont="1" applyBorder="1" applyAlignment="1">
      <alignment horizontal="right" vertical="top" wrapText="1"/>
    </xf>
    <xf numFmtId="0" fontId="12" fillId="0" borderId="3" xfId="0" applyNumberFormat="1" applyFont="1" applyBorder="1" applyAlignment="1">
      <alignment vertical="top" wrapText="1"/>
    </xf>
    <xf numFmtId="0" fontId="0" fillId="0" borderId="0" xfId="0"/>
    <xf numFmtId="0" fontId="2" fillId="0" borderId="0" xfId="11"/>
    <xf numFmtId="0" fontId="18" fillId="0" borderId="0" xfId="3" applyFont="1" applyAlignment="1">
      <alignment horizontal="right" vertical="top"/>
    </xf>
    <xf numFmtId="0" fontId="2" fillId="0" borderId="0" xfId="11"/>
    <xf numFmtId="49" fontId="17" fillId="0" borderId="3" xfId="0" quotePrefix="1" applyNumberFormat="1" applyFont="1" applyBorder="1" applyAlignment="1">
      <alignment horizontal="center" vertical="top"/>
    </xf>
    <xf numFmtId="0" fontId="17" fillId="0" borderId="3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3" xfId="0" applyNumberFormat="1" applyFont="1" applyBorder="1" applyAlignment="1">
      <alignment horizontal="right" vertical="top" wrapText="1"/>
    </xf>
    <xf numFmtId="0" fontId="17" fillId="0" borderId="3" xfId="0" applyNumberFormat="1" applyFont="1" applyBorder="1" applyAlignment="1">
      <alignment horizontal="right" vertical="top"/>
    </xf>
    <xf numFmtId="0" fontId="0" fillId="0" borderId="0" xfId="0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NumberFormat="1" applyFont="1" applyAlignment="1">
      <alignment horizontal="left" vertical="top"/>
    </xf>
    <xf numFmtId="0" fontId="11" fillId="0" borderId="3" xfId="3" applyFont="1" applyBorder="1" applyAlignment="1">
      <alignment horizontal="center" vertical="top" wrapText="1"/>
    </xf>
    <xf numFmtId="0" fontId="11" fillId="0" borderId="3" xfId="3" quotePrefix="1" applyNumberFormat="1" applyFont="1" applyBorder="1" applyAlignment="1">
      <alignment horizontal="center" vertical="top"/>
    </xf>
    <xf numFmtId="49" fontId="13" fillId="0" borderId="3" xfId="3" applyNumberFormat="1" applyFont="1" applyBorder="1" applyAlignment="1">
      <alignment horizontal="left" vertical="top" wrapText="1"/>
    </xf>
    <xf numFmtId="0" fontId="11" fillId="0" borderId="3" xfId="3" applyFont="1" applyBorder="1" applyAlignment="1">
      <alignment horizontal="left" vertical="top" wrapText="1"/>
    </xf>
    <xf numFmtId="0" fontId="12" fillId="0" borderId="3" xfId="3" applyFont="1" applyBorder="1" applyAlignment="1">
      <alignment horizontal="center" vertical="top" wrapText="1"/>
    </xf>
    <xf numFmtId="0" fontId="18" fillId="0" borderId="3" xfId="3" applyFont="1" applyBorder="1" applyAlignment="1">
      <alignment horizontal="right" vertical="top" wrapText="1"/>
    </xf>
    <xf numFmtId="0" fontId="18" fillId="0" borderId="3" xfId="3" applyFont="1" applyBorder="1" applyAlignment="1">
      <alignment horizontal="right" vertical="top"/>
    </xf>
    <xf numFmtId="0" fontId="12" fillId="0" borderId="3" xfId="3" applyFont="1" applyBorder="1" applyAlignment="1">
      <alignment horizontal="center" vertical="top"/>
    </xf>
    <xf numFmtId="0" fontId="19" fillId="0" borderId="3" xfId="3" applyFont="1" applyBorder="1" applyAlignment="1">
      <alignment horizontal="right" vertical="top" wrapText="1"/>
    </xf>
    <xf numFmtId="0" fontId="1" fillId="0" borderId="0" xfId="12"/>
    <xf numFmtId="0" fontId="17" fillId="0" borderId="0" xfId="3" applyFont="1" applyAlignment="1">
      <alignment horizontal="left" vertical="top" wrapText="1"/>
    </xf>
    <xf numFmtId="0" fontId="17" fillId="0" borderId="0" xfId="3" applyFont="1" applyAlignment="1">
      <alignment horizontal="center" vertical="top"/>
    </xf>
    <xf numFmtId="0" fontId="17" fillId="0" borderId="0" xfId="3" applyFont="1" applyAlignment="1">
      <alignment horizontal="right" vertical="top"/>
    </xf>
    <xf numFmtId="49" fontId="17" fillId="0" borderId="0" xfId="3" applyNumberFormat="1" applyFont="1" applyAlignment="1">
      <alignment horizontal="left" vertical="top"/>
    </xf>
    <xf numFmtId="0" fontId="17" fillId="0" borderId="0" xfId="3" applyFont="1" applyAlignment="1">
      <alignment horizontal="left" vertical="top"/>
    </xf>
    <xf numFmtId="0" fontId="17" fillId="0" borderId="0" xfId="3" applyFont="1" applyAlignment="1">
      <alignment horizontal="left"/>
    </xf>
    <xf numFmtId="0" fontId="17" fillId="0" borderId="0" xfId="3" applyNumberFormat="1" applyFont="1" applyAlignment="1">
      <alignment horizontal="center" vertical="top"/>
    </xf>
    <xf numFmtId="0" fontId="11" fillId="0" borderId="3" xfId="3" applyFont="1" applyBorder="1" applyAlignment="1">
      <alignment horizontal="center" vertical="top" wrapText="1"/>
    </xf>
    <xf numFmtId="0" fontId="11" fillId="0" borderId="3" xfId="3" quotePrefix="1" applyNumberFormat="1" applyFont="1" applyBorder="1" applyAlignment="1">
      <alignment horizontal="center" vertical="top"/>
    </xf>
    <xf numFmtId="49" fontId="13" fillId="0" borderId="3" xfId="3" applyNumberFormat="1" applyFont="1" applyBorder="1" applyAlignment="1">
      <alignment horizontal="left" vertical="top" wrapText="1"/>
    </xf>
    <xf numFmtId="0" fontId="11" fillId="0" borderId="3" xfId="3" applyFont="1" applyBorder="1" applyAlignment="1">
      <alignment horizontal="left" vertical="top" wrapText="1"/>
    </xf>
    <xf numFmtId="0" fontId="12" fillId="0" borderId="3" xfId="3" applyFont="1" applyBorder="1" applyAlignment="1">
      <alignment horizontal="center" vertical="top" wrapText="1"/>
    </xf>
    <xf numFmtId="0" fontId="18" fillId="0" borderId="3" xfId="3" applyFont="1" applyBorder="1" applyAlignment="1">
      <alignment horizontal="right" vertical="top" wrapText="1"/>
    </xf>
    <xf numFmtId="0" fontId="18" fillId="0" borderId="3" xfId="3" applyFont="1" applyBorder="1" applyAlignment="1">
      <alignment horizontal="right" vertical="top"/>
    </xf>
    <xf numFmtId="0" fontId="12" fillId="0" borderId="3" xfId="3" applyFont="1" applyBorder="1" applyAlignment="1">
      <alignment horizontal="center" vertical="top"/>
    </xf>
    <xf numFmtId="0" fontId="19" fillId="0" borderId="3" xfId="3" applyFont="1" applyBorder="1" applyAlignment="1">
      <alignment horizontal="right" vertical="top" wrapText="1"/>
    </xf>
    <xf numFmtId="0" fontId="1" fillId="0" borderId="0" xfId="12"/>
    <xf numFmtId="0" fontId="17" fillId="0" borderId="0" xfId="3" applyFont="1" applyAlignment="1">
      <alignment horizontal="left" vertical="top" wrapText="1"/>
    </xf>
    <xf numFmtId="0" fontId="17" fillId="0" borderId="0" xfId="3" applyFont="1" applyAlignment="1">
      <alignment horizontal="center" vertical="top"/>
    </xf>
    <xf numFmtId="0" fontId="17" fillId="0" borderId="0" xfId="3" applyFont="1" applyAlignment="1">
      <alignment horizontal="right" vertical="top"/>
    </xf>
    <xf numFmtId="49" fontId="17" fillId="0" borderId="0" xfId="3" applyNumberFormat="1" applyFont="1" applyAlignment="1">
      <alignment horizontal="left" vertical="top"/>
    </xf>
    <xf numFmtId="0" fontId="17" fillId="0" borderId="0" xfId="3" applyFont="1" applyAlignment="1">
      <alignment horizontal="left" vertical="top"/>
    </xf>
    <xf numFmtId="0" fontId="17" fillId="0" borderId="0" xfId="3" applyFont="1" applyAlignment="1">
      <alignment horizontal="left"/>
    </xf>
    <xf numFmtId="0" fontId="17" fillId="0" borderId="0" xfId="3" applyNumberFormat="1" applyFont="1" applyAlignment="1">
      <alignment horizontal="center" vertical="top"/>
    </xf>
    <xf numFmtId="0" fontId="11" fillId="0" borderId="3" xfId="3" applyFont="1" applyBorder="1" applyAlignment="1">
      <alignment horizontal="center" vertical="top" wrapText="1"/>
    </xf>
    <xf numFmtId="0" fontId="11" fillId="0" borderId="3" xfId="3" quotePrefix="1" applyNumberFormat="1" applyFont="1" applyBorder="1" applyAlignment="1">
      <alignment horizontal="center" vertical="top"/>
    </xf>
    <xf numFmtId="49" fontId="13" fillId="0" borderId="3" xfId="3" applyNumberFormat="1" applyFont="1" applyBorder="1" applyAlignment="1">
      <alignment horizontal="left" vertical="top" wrapText="1"/>
    </xf>
    <xf numFmtId="0" fontId="11" fillId="0" borderId="3" xfId="3" applyFont="1" applyBorder="1" applyAlignment="1">
      <alignment horizontal="left" vertical="top" wrapText="1"/>
    </xf>
    <xf numFmtId="0" fontId="12" fillId="0" borderId="3" xfId="3" applyFont="1" applyBorder="1" applyAlignment="1">
      <alignment horizontal="center" vertical="top" wrapText="1"/>
    </xf>
    <xf numFmtId="0" fontId="18" fillId="0" borderId="3" xfId="3" applyFont="1" applyBorder="1" applyAlignment="1">
      <alignment horizontal="right" vertical="top" wrapText="1"/>
    </xf>
    <xf numFmtId="0" fontId="18" fillId="0" borderId="3" xfId="3" applyFont="1" applyBorder="1" applyAlignment="1">
      <alignment horizontal="right" vertical="top"/>
    </xf>
    <xf numFmtId="0" fontId="12" fillId="0" borderId="3" xfId="3" applyFont="1" applyBorder="1" applyAlignment="1">
      <alignment horizontal="center" vertical="top"/>
    </xf>
    <xf numFmtId="0" fontId="19" fillId="0" borderId="3" xfId="3" applyFont="1" applyBorder="1" applyAlignment="1">
      <alignment horizontal="right" vertical="top" wrapText="1"/>
    </xf>
    <xf numFmtId="0" fontId="1" fillId="0" borderId="0" xfId="12"/>
    <xf numFmtId="0" fontId="17" fillId="0" borderId="0" xfId="3" applyFont="1" applyAlignment="1">
      <alignment horizontal="left" vertical="top" wrapText="1"/>
    </xf>
    <xf numFmtId="0" fontId="17" fillId="0" borderId="0" xfId="3" applyFont="1" applyAlignment="1">
      <alignment horizontal="center" vertical="top"/>
    </xf>
    <xf numFmtId="0" fontId="17" fillId="0" borderId="0" xfId="3" applyFont="1" applyAlignment="1">
      <alignment horizontal="right" vertical="top"/>
    </xf>
    <xf numFmtId="49" fontId="17" fillId="0" borderId="0" xfId="3" applyNumberFormat="1" applyFont="1" applyAlignment="1">
      <alignment horizontal="left" vertical="top"/>
    </xf>
    <xf numFmtId="0" fontId="17" fillId="0" borderId="0" xfId="3" applyFont="1" applyAlignment="1">
      <alignment horizontal="left" vertical="top"/>
    </xf>
    <xf numFmtId="0" fontId="17" fillId="0" borderId="0" xfId="3" applyFont="1" applyAlignment="1">
      <alignment horizontal="left"/>
    </xf>
    <xf numFmtId="0" fontId="17" fillId="0" borderId="0" xfId="3" applyNumberFormat="1" applyFont="1" applyAlignment="1">
      <alignment horizontal="center" vertical="top"/>
    </xf>
    <xf numFmtId="0" fontId="11" fillId="0" borderId="3" xfId="3" applyFont="1" applyBorder="1" applyAlignment="1">
      <alignment horizontal="center" vertical="top" wrapText="1"/>
    </xf>
    <xf numFmtId="0" fontId="11" fillId="0" borderId="3" xfId="3" quotePrefix="1" applyNumberFormat="1" applyFont="1" applyBorder="1" applyAlignment="1">
      <alignment horizontal="center" vertical="top"/>
    </xf>
    <xf numFmtId="49" fontId="13" fillId="0" borderId="3" xfId="3" applyNumberFormat="1" applyFont="1" applyBorder="1" applyAlignment="1">
      <alignment horizontal="left" vertical="top" wrapText="1"/>
    </xf>
    <xf numFmtId="0" fontId="11" fillId="0" borderId="3" xfId="3" applyFont="1" applyBorder="1" applyAlignment="1">
      <alignment horizontal="left" vertical="top" wrapText="1"/>
    </xf>
    <xf numFmtId="0" fontId="12" fillId="0" borderId="3" xfId="3" applyFont="1" applyBorder="1" applyAlignment="1">
      <alignment horizontal="center" vertical="top"/>
    </xf>
    <xf numFmtId="0" fontId="18" fillId="0" borderId="3" xfId="3" applyFont="1" applyBorder="1" applyAlignment="1">
      <alignment horizontal="right" vertical="top" wrapText="1"/>
    </xf>
    <xf numFmtId="0" fontId="18" fillId="0" borderId="3" xfId="3" applyFont="1" applyBorder="1" applyAlignment="1">
      <alignment horizontal="right" vertical="top"/>
    </xf>
    <xf numFmtId="0" fontId="12" fillId="0" borderId="3" xfId="3" applyFont="1" applyBorder="1" applyAlignment="1">
      <alignment horizontal="center" vertical="top" wrapText="1"/>
    </xf>
    <xf numFmtId="0" fontId="19" fillId="0" borderId="3" xfId="3" applyFont="1" applyBorder="1" applyAlignment="1">
      <alignment horizontal="right" vertical="top" wrapText="1"/>
    </xf>
    <xf numFmtId="0" fontId="1" fillId="0" borderId="0" xfId="12"/>
    <xf numFmtId="0" fontId="17" fillId="0" borderId="0" xfId="3" applyFont="1" applyAlignment="1">
      <alignment horizontal="left" vertical="top" wrapText="1"/>
    </xf>
    <xf numFmtId="0" fontId="17" fillId="0" borderId="0" xfId="3" applyFont="1" applyAlignment="1">
      <alignment horizontal="center" vertical="top"/>
    </xf>
    <xf numFmtId="0" fontId="17" fillId="0" borderId="0" xfId="3" applyFont="1" applyAlignment="1">
      <alignment horizontal="right" vertical="top"/>
    </xf>
    <xf numFmtId="49" fontId="17" fillId="0" borderId="0" xfId="3" applyNumberFormat="1" applyFont="1" applyAlignment="1">
      <alignment horizontal="left" vertical="top"/>
    </xf>
    <xf numFmtId="0" fontId="17" fillId="0" borderId="0" xfId="3" applyFont="1" applyAlignment="1">
      <alignment horizontal="left" vertical="top"/>
    </xf>
    <xf numFmtId="0" fontId="17" fillId="0" borderId="0" xfId="3" applyFont="1" applyAlignment="1">
      <alignment horizontal="left"/>
    </xf>
    <xf numFmtId="0" fontId="17" fillId="0" borderId="0" xfId="3" applyNumberFormat="1" applyFont="1" applyAlignment="1">
      <alignment horizontal="center" vertical="top"/>
    </xf>
    <xf numFmtId="0" fontId="17" fillId="0" borderId="3" xfId="0" applyFont="1" applyBorder="1" applyAlignment="1">
      <alignment wrapText="1"/>
    </xf>
    <xf numFmtId="49" fontId="17" fillId="0" borderId="3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right" vertical="top" wrapText="1"/>
    </xf>
    <xf numFmtId="0" fontId="17" fillId="0" borderId="3" xfId="0" applyFont="1" applyBorder="1" applyAlignment="1">
      <alignment horizontal="right" vertical="top"/>
    </xf>
    <xf numFmtId="0" fontId="17" fillId="0" borderId="3" xfId="0" applyFont="1" applyBorder="1"/>
    <xf numFmtId="49" fontId="17" fillId="0" borderId="3" xfId="0" applyNumberFormat="1" applyFont="1" applyBorder="1" applyAlignment="1">
      <alignment horizontal="left" vertical="top"/>
    </xf>
    <xf numFmtId="0" fontId="25" fillId="0" borderId="3" xfId="0" applyFont="1" applyBorder="1" applyAlignment="1">
      <alignment horizontal="right" vertical="top" wrapText="1"/>
    </xf>
    <xf numFmtId="0" fontId="0" fillId="0" borderId="0" xfId="0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NumberFormat="1" applyFont="1" applyAlignment="1">
      <alignment horizontal="left" vertical="top"/>
    </xf>
    <xf numFmtId="0" fontId="28" fillId="0" borderId="0" xfId="0" applyFont="1"/>
    <xf numFmtId="0" fontId="0" fillId="0" borderId="0" xfId="0"/>
    <xf numFmtId="49" fontId="17" fillId="0" borderId="3" xfId="0" quotePrefix="1" applyNumberFormat="1" applyFont="1" applyBorder="1" applyAlignment="1">
      <alignment horizontal="center" vertical="top"/>
    </xf>
    <xf numFmtId="0" fontId="17" fillId="0" borderId="3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3" xfId="0" applyNumberFormat="1" applyFont="1" applyBorder="1" applyAlignment="1">
      <alignment horizontal="right" vertical="top" wrapText="1"/>
    </xf>
    <xf numFmtId="0" fontId="17" fillId="0" borderId="3" xfId="0" applyNumberFormat="1" applyFont="1" applyBorder="1" applyAlignment="1">
      <alignment horizontal="left" vertical="top"/>
    </xf>
    <xf numFmtId="0" fontId="13" fillId="0" borderId="0" xfId="0" applyFont="1"/>
    <xf numFmtId="49" fontId="11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3" applyNumberFormat="1" applyFont="1" applyAlignment="1">
      <alignment horizontal="center" vertical="top" wrapText="1"/>
    </xf>
    <xf numFmtId="0" fontId="3" fillId="0" borderId="0" xfId="10" applyAlignment="1">
      <alignment vertical="top" wrapText="1"/>
    </xf>
    <xf numFmtId="0" fontId="15" fillId="0" borderId="0" xfId="3" applyNumberFormat="1" applyFont="1" applyAlignment="1">
      <alignment horizontal="center" vertical="top" wrapText="1"/>
    </xf>
    <xf numFmtId="0" fontId="23" fillId="0" borderId="0" xfId="10" applyFont="1" applyAlignment="1">
      <alignment vertical="top" wrapText="1"/>
    </xf>
    <xf numFmtId="0" fontId="11" fillId="0" borderId="3" xfId="3" applyNumberFormat="1" applyFont="1" applyBorder="1" applyAlignment="1">
      <alignment horizontal="left" vertical="top" wrapText="1"/>
    </xf>
    <xf numFmtId="0" fontId="1" fillId="0" borderId="3" xfId="12" applyBorder="1" applyAlignment="1">
      <alignment vertical="top" wrapText="1"/>
    </xf>
    <xf numFmtId="0" fontId="13" fillId="0" borderId="3" xfId="3" applyNumberFormat="1" applyFont="1" applyBorder="1" applyAlignment="1">
      <alignment horizontal="left" vertical="top" wrapText="1"/>
    </xf>
    <xf numFmtId="0" fontId="17" fillId="0" borderId="0" xfId="3" applyFont="1" applyAlignment="1">
      <alignment horizontal="right"/>
    </xf>
    <xf numFmtId="0" fontId="1" fillId="0" borderId="0" xfId="12" applyAlignment="1">
      <alignment horizontal="right"/>
    </xf>
    <xf numFmtId="0" fontId="16" fillId="0" borderId="3" xfId="3" applyNumberFormat="1" applyFont="1" applyBorder="1" applyAlignment="1">
      <alignment horizontal="left" vertical="top" wrapText="1"/>
    </xf>
    <xf numFmtId="0" fontId="13" fillId="0" borderId="3" xfId="3" applyNumberFormat="1" applyFont="1" applyBorder="1" applyAlignment="1">
      <alignment horizontal="center" vertical="top"/>
    </xf>
    <xf numFmtId="0" fontId="1" fillId="0" borderId="3" xfId="12" applyBorder="1" applyAlignment="1">
      <alignment vertical="top"/>
    </xf>
    <xf numFmtId="0" fontId="4" fillId="0" borderId="0" xfId="9" applyAlignment="1">
      <alignment vertical="top" wrapText="1"/>
    </xf>
    <xf numFmtId="0" fontId="2" fillId="0" borderId="0" xfId="11" applyAlignment="1">
      <alignment vertical="top" wrapText="1"/>
    </xf>
    <xf numFmtId="0" fontId="23" fillId="0" borderId="0" xfId="11" applyFont="1" applyAlignment="1">
      <alignment vertical="top" wrapText="1"/>
    </xf>
    <xf numFmtId="0" fontId="23" fillId="0" borderId="0" xfId="9" applyFont="1" applyAlignment="1">
      <alignment vertical="top" wrapText="1"/>
    </xf>
    <xf numFmtId="49" fontId="11" fillId="0" borderId="0" xfId="0" applyNumberFormat="1" applyFont="1" applyAlignment="1">
      <alignment horizontal="left" vertical="top"/>
    </xf>
    <xf numFmtId="49" fontId="16" fillId="0" borderId="3" xfId="0" applyNumberFormat="1" applyFont="1" applyBorder="1" applyAlignment="1">
      <alignment horizontal="left" vertical="top" wrapText="1"/>
    </xf>
    <xf numFmtId="0" fontId="28" fillId="0" borderId="3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49" fontId="24" fillId="0" borderId="0" xfId="0" applyNumberFormat="1" applyFont="1" applyBorder="1" applyAlignment="1">
      <alignment horizontal="left" vertical="top"/>
    </xf>
    <xf numFmtId="49" fontId="24" fillId="0" borderId="0" xfId="0" applyNumberFormat="1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13" fillId="0" borderId="0" xfId="0" applyFont="1" applyAlignment="1">
      <alignment horizontal="center" vertical="top"/>
    </xf>
    <xf numFmtId="0" fontId="16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16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 vertical="top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3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2" xfId="3"/>
    <cellStyle name="Обычный 3" xfId="2"/>
    <cellStyle name="Обычный 4" xfId="4"/>
    <cellStyle name="Обычный 5" xfId="1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R166"/>
  <sheetViews>
    <sheetView showGridLines="0" zoomScaleNormal="75" zoomScaleSheetLayoutView="75" workbookViewId="0">
      <selection activeCell="M5" sqref="M5"/>
    </sheetView>
  </sheetViews>
  <sheetFormatPr defaultColWidth="9.109375" defaultRowHeight="11.4" outlineLevelRow="2"/>
  <cols>
    <col min="1" max="1" width="3.33203125" style="3" customWidth="1"/>
    <col min="2" max="2" width="16.109375" style="1" customWidth="1"/>
    <col min="3" max="3" width="25.33203125" style="23" customWidth="1"/>
    <col min="4" max="4" width="8.88671875" style="6" customWidth="1"/>
    <col min="5" max="5" width="7.109375" style="3" customWidth="1"/>
    <col min="6" max="6" width="6.88671875" style="8" customWidth="1"/>
    <col min="7" max="7" width="6.6640625" style="8" customWidth="1"/>
    <col min="8" max="8" width="8.33203125" style="8" customWidth="1"/>
    <col min="9" max="9" width="6.6640625" style="8" customWidth="1"/>
    <col min="10" max="10" width="6.88671875" style="8" customWidth="1"/>
    <col min="11" max="11" width="6.6640625" style="8" customWidth="1"/>
    <col min="12" max="12" width="8.109375" style="8" customWidth="1"/>
    <col min="13" max="17" width="6.6640625" style="8" customWidth="1"/>
    <col min="18" max="16384" width="9.109375" style="7"/>
  </cols>
  <sheetData>
    <row r="1" spans="1:18" ht="14.4" outlineLevel="2">
      <c r="A1" s="61" t="s">
        <v>171</v>
      </c>
      <c r="B1" s="30"/>
      <c r="C1" s="85"/>
      <c r="D1" s="58"/>
      <c r="E1" s="86"/>
      <c r="F1" s="87"/>
      <c r="G1" s="87"/>
      <c r="H1" s="87"/>
      <c r="I1" s="87"/>
      <c r="J1" s="87"/>
      <c r="K1" s="87"/>
      <c r="L1" s="87"/>
      <c r="M1" s="88" t="s">
        <v>59</v>
      </c>
      <c r="N1" s="88"/>
      <c r="O1" s="87"/>
      <c r="P1" s="87"/>
      <c r="Q1" s="87"/>
      <c r="R1" s="30"/>
    </row>
    <row r="2" spans="1:18" ht="14.4" customHeight="1" outlineLevel="1">
      <c r="A2" s="62"/>
      <c r="B2" s="30"/>
      <c r="C2" s="85"/>
      <c r="D2" s="58"/>
      <c r="E2" s="86"/>
      <c r="F2" s="87"/>
      <c r="G2" s="87"/>
      <c r="H2" s="87"/>
      <c r="I2" s="87"/>
      <c r="J2" s="87"/>
      <c r="K2" s="87"/>
      <c r="L2" s="87"/>
      <c r="M2" s="223" t="s">
        <v>91</v>
      </c>
      <c r="N2" s="223"/>
      <c r="O2" s="223"/>
      <c r="P2" s="223"/>
      <c r="Q2" s="223"/>
      <c r="R2" s="30"/>
    </row>
    <row r="3" spans="1:18" s="28" customFormat="1" ht="15" customHeight="1">
      <c r="A3" s="62"/>
      <c r="B3" s="30"/>
      <c r="C3" s="85"/>
      <c r="D3" s="58"/>
      <c r="E3" s="86"/>
      <c r="F3" s="87"/>
      <c r="G3" s="87"/>
      <c r="H3" s="87"/>
      <c r="I3" s="87"/>
      <c r="J3" s="87"/>
      <c r="K3" s="87"/>
      <c r="L3" s="87"/>
      <c r="M3" s="89" t="s">
        <v>92</v>
      </c>
      <c r="N3" s="89"/>
      <c r="O3" s="87"/>
      <c r="P3" s="87"/>
      <c r="Q3" s="87"/>
      <c r="R3" s="59"/>
    </row>
    <row r="4" spans="1:18" s="28" customFormat="1" ht="15" customHeight="1">
      <c r="A4" s="62"/>
      <c r="B4" s="30"/>
      <c r="C4" s="85"/>
      <c r="D4" s="58"/>
      <c r="E4" s="86"/>
      <c r="F4" s="87"/>
      <c r="G4" s="87"/>
      <c r="H4" s="87"/>
      <c r="I4" s="87"/>
      <c r="J4" s="87"/>
      <c r="K4" s="87"/>
      <c r="L4" s="87"/>
      <c r="M4" s="90" t="s">
        <v>336</v>
      </c>
      <c r="N4" s="90"/>
      <c r="O4" s="87"/>
      <c r="P4" s="87"/>
      <c r="Q4" s="87"/>
      <c r="R4" s="30"/>
    </row>
    <row r="5" spans="1:18" outlineLevel="1">
      <c r="A5" s="1"/>
      <c r="M5" s="24"/>
    </row>
    <row r="6" spans="1:18">
      <c r="D6" s="29"/>
      <c r="E6" s="11"/>
      <c r="H6" s="3" t="s">
        <v>168</v>
      </c>
      <c r="J6" s="12"/>
      <c r="K6" s="12"/>
      <c r="L6" s="9"/>
      <c r="M6" s="9"/>
    </row>
    <row r="7" spans="1:18">
      <c r="E7" s="13"/>
      <c r="F7" s="14"/>
      <c r="G7" s="14"/>
      <c r="H7" s="20" t="s">
        <v>0</v>
      </c>
      <c r="I7" s="4"/>
      <c r="J7" s="9"/>
    </row>
    <row r="8" spans="1:18">
      <c r="E8" s="7"/>
    </row>
    <row r="9" spans="1:18" ht="12">
      <c r="E9" s="7"/>
      <c r="F9" s="12"/>
      <c r="G9" s="12"/>
      <c r="H9" s="21" t="s">
        <v>172</v>
      </c>
      <c r="I9" s="21"/>
      <c r="J9" s="12"/>
    </row>
    <row r="10" spans="1:18">
      <c r="E10" s="7"/>
      <c r="H10" s="2" t="s">
        <v>1</v>
      </c>
      <c r="I10" s="3"/>
    </row>
    <row r="11" spans="1:18">
      <c r="E11" s="7"/>
    </row>
    <row r="12" spans="1:18" ht="37.5" customHeight="1">
      <c r="C12" s="10" t="s">
        <v>2</v>
      </c>
      <c r="D12" s="224" t="s">
        <v>210</v>
      </c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</row>
    <row r="13" spans="1:18">
      <c r="E13" s="13"/>
      <c r="F13" s="9"/>
      <c r="G13" s="9"/>
      <c r="H13" s="22" t="s">
        <v>3</v>
      </c>
      <c r="I13" s="15"/>
      <c r="J13" s="9"/>
      <c r="K13" s="9"/>
    </row>
    <row r="14" spans="1:18">
      <c r="A14" s="16"/>
      <c r="B14" s="17"/>
      <c r="E14" s="7"/>
    </row>
    <row r="15" spans="1:18">
      <c r="D15" s="18" t="s">
        <v>33</v>
      </c>
      <c r="I15" s="18"/>
      <c r="J15" s="18"/>
      <c r="R15" s="8"/>
    </row>
    <row r="16" spans="1:18" ht="14.4">
      <c r="A16" s="182"/>
      <c r="B16" s="179"/>
      <c r="C16" s="176"/>
      <c r="D16" s="181" t="s">
        <v>121</v>
      </c>
      <c r="E16" s="177"/>
      <c r="F16" s="178"/>
      <c r="G16" s="178"/>
      <c r="H16" s="178"/>
      <c r="I16" s="181"/>
      <c r="J16" s="232" t="s">
        <v>288</v>
      </c>
      <c r="K16" s="233"/>
      <c r="L16" s="180" t="s">
        <v>34</v>
      </c>
      <c r="M16" s="178"/>
      <c r="N16" s="178"/>
      <c r="O16" s="178"/>
      <c r="P16" s="178"/>
      <c r="Q16" s="178"/>
      <c r="R16" s="175"/>
    </row>
    <row r="17" spans="1:18" ht="14.4">
      <c r="A17" s="182"/>
      <c r="B17" s="179"/>
      <c r="C17" s="176"/>
      <c r="D17" s="181" t="s">
        <v>30</v>
      </c>
      <c r="E17" s="177"/>
      <c r="F17" s="178"/>
      <c r="G17" s="178"/>
      <c r="H17" s="178"/>
      <c r="I17" s="181"/>
      <c r="J17" s="232" t="s">
        <v>289</v>
      </c>
      <c r="K17" s="233"/>
      <c r="L17" s="180" t="s">
        <v>34</v>
      </c>
      <c r="M17" s="178"/>
      <c r="N17" s="178"/>
      <c r="O17" s="178"/>
      <c r="P17" s="178"/>
      <c r="Q17" s="178"/>
      <c r="R17" s="31"/>
    </row>
    <row r="18" spans="1:18" ht="14.4">
      <c r="A18" s="182"/>
      <c r="B18" s="179"/>
      <c r="C18" s="176"/>
      <c r="D18" s="181" t="s">
        <v>31</v>
      </c>
      <c r="E18" s="177"/>
      <c r="F18" s="178"/>
      <c r="G18" s="178"/>
      <c r="H18" s="178"/>
      <c r="I18" s="181"/>
      <c r="J18" s="232" t="s">
        <v>290</v>
      </c>
      <c r="K18" s="233"/>
      <c r="L18" s="180" t="s">
        <v>32</v>
      </c>
      <c r="M18" s="178"/>
      <c r="N18" s="178"/>
      <c r="O18" s="178"/>
      <c r="P18" s="178"/>
      <c r="Q18" s="178"/>
      <c r="R18" s="31"/>
    </row>
    <row r="19" spans="1:18">
      <c r="D19" s="19" t="s">
        <v>87</v>
      </c>
    </row>
    <row r="21" spans="1:18" ht="18" customHeight="1">
      <c r="A21" s="221" t="s">
        <v>4</v>
      </c>
      <c r="B21" s="219" t="s">
        <v>11</v>
      </c>
      <c r="C21" s="221" t="s">
        <v>5</v>
      </c>
      <c r="D21" s="221" t="s">
        <v>6</v>
      </c>
      <c r="E21" s="221" t="s">
        <v>7</v>
      </c>
      <c r="F21" s="221" t="s">
        <v>18</v>
      </c>
      <c r="G21" s="222"/>
      <c r="H21" s="222"/>
      <c r="I21" s="222"/>
      <c r="J21" s="221" t="s">
        <v>19</v>
      </c>
      <c r="K21" s="222"/>
      <c r="L21" s="222"/>
      <c r="M21" s="222"/>
      <c r="N21" s="221" t="s">
        <v>13</v>
      </c>
      <c r="O21" s="221" t="s">
        <v>15</v>
      </c>
      <c r="P21" s="221" t="s">
        <v>14</v>
      </c>
      <c r="Q21" s="221" t="s">
        <v>16</v>
      </c>
    </row>
    <row r="22" spans="1:18" ht="15.75" customHeight="1">
      <c r="A22" s="222"/>
      <c r="B22" s="220"/>
      <c r="C22" s="221"/>
      <c r="D22" s="221"/>
      <c r="E22" s="222"/>
      <c r="F22" s="221" t="s">
        <v>8</v>
      </c>
      <c r="G22" s="221" t="s">
        <v>10</v>
      </c>
      <c r="H22" s="222"/>
      <c r="I22" s="222"/>
      <c r="J22" s="221" t="s">
        <v>8</v>
      </c>
      <c r="K22" s="221" t="s">
        <v>10</v>
      </c>
      <c r="L22" s="222"/>
      <c r="M22" s="222"/>
      <c r="N22" s="221"/>
      <c r="O22" s="221"/>
      <c r="P22" s="221"/>
      <c r="Q22" s="221"/>
    </row>
    <row r="23" spans="1:18" ht="15.75" customHeight="1">
      <c r="A23" s="222"/>
      <c r="B23" s="220"/>
      <c r="C23" s="221"/>
      <c r="D23" s="221"/>
      <c r="E23" s="222"/>
      <c r="F23" s="222"/>
      <c r="G23" s="25" t="s">
        <v>9</v>
      </c>
      <c r="H23" s="25" t="s">
        <v>17</v>
      </c>
      <c r="I23" s="25" t="s">
        <v>12</v>
      </c>
      <c r="J23" s="222"/>
      <c r="K23" s="25" t="s">
        <v>9</v>
      </c>
      <c r="L23" s="25" t="s">
        <v>17</v>
      </c>
      <c r="M23" s="25" t="s">
        <v>12</v>
      </c>
      <c r="N23" s="221"/>
      <c r="O23" s="221"/>
      <c r="P23" s="221"/>
      <c r="Q23" s="221"/>
    </row>
    <row r="24" spans="1:18">
      <c r="A24" s="5">
        <v>1</v>
      </c>
      <c r="B24" s="27">
        <v>2</v>
      </c>
      <c r="C24" s="25">
        <v>3</v>
      </c>
      <c r="D24" s="25">
        <v>4</v>
      </c>
      <c r="E24" s="5">
        <v>5</v>
      </c>
      <c r="F24" s="26">
        <v>6</v>
      </c>
      <c r="G24" s="26">
        <v>7</v>
      </c>
      <c r="H24" s="26">
        <v>8</v>
      </c>
      <c r="I24" s="26">
        <v>9</v>
      </c>
      <c r="J24" s="26">
        <v>10</v>
      </c>
      <c r="K24" s="26">
        <v>11</v>
      </c>
      <c r="L24" s="26">
        <v>12</v>
      </c>
      <c r="M24" s="26">
        <v>13</v>
      </c>
      <c r="N24" s="26">
        <v>14</v>
      </c>
      <c r="O24" s="26">
        <v>15</v>
      </c>
      <c r="P24" s="26">
        <v>16</v>
      </c>
      <c r="Q24" s="26">
        <v>17</v>
      </c>
    </row>
    <row r="25" spans="1:18" ht="12" customHeight="1">
      <c r="A25" s="234" t="s">
        <v>176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</row>
    <row r="26" spans="1:18" ht="15" customHeight="1">
      <c r="A26" s="229" t="s">
        <v>116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</row>
    <row r="27" spans="1:18" ht="105">
      <c r="A27" s="167" t="s">
        <v>36</v>
      </c>
      <c r="B27" s="168" t="s">
        <v>191</v>
      </c>
      <c r="C27" s="169" t="s">
        <v>249</v>
      </c>
      <c r="D27" s="166" t="s">
        <v>95</v>
      </c>
      <c r="E27" s="170" t="s">
        <v>250</v>
      </c>
      <c r="F27" s="171">
        <v>36241.279999999999</v>
      </c>
      <c r="G27" s="171">
        <v>1778.67</v>
      </c>
      <c r="H27" s="171">
        <v>34462.61</v>
      </c>
      <c r="I27" s="171">
        <v>6401.77</v>
      </c>
      <c r="J27" s="172">
        <v>2435</v>
      </c>
      <c r="K27" s="172">
        <v>120</v>
      </c>
      <c r="L27" s="172">
        <v>2315</v>
      </c>
      <c r="M27" s="172">
        <v>430</v>
      </c>
      <c r="N27" s="172">
        <v>10.48</v>
      </c>
      <c r="O27" s="172">
        <v>0.7</v>
      </c>
      <c r="P27" s="172">
        <v>22.77</v>
      </c>
      <c r="Q27" s="172">
        <v>1.53</v>
      </c>
    </row>
    <row r="28" spans="1:18" ht="102" customHeight="1">
      <c r="A28" s="167" t="s">
        <v>37</v>
      </c>
      <c r="B28" s="168" t="s">
        <v>192</v>
      </c>
      <c r="C28" s="169" t="s">
        <v>251</v>
      </c>
      <c r="D28" s="166" t="s">
        <v>95</v>
      </c>
      <c r="E28" s="170" t="s">
        <v>252</v>
      </c>
      <c r="F28" s="171">
        <v>7444.27</v>
      </c>
      <c r="G28" s="172"/>
      <c r="H28" s="171">
        <v>7444.27</v>
      </c>
      <c r="I28" s="171">
        <v>2247.5100000000002</v>
      </c>
      <c r="J28" s="172">
        <v>500</v>
      </c>
      <c r="K28" s="172"/>
      <c r="L28" s="172">
        <v>500</v>
      </c>
      <c r="M28" s="172">
        <v>151</v>
      </c>
      <c r="N28" s="172"/>
      <c r="O28" s="172"/>
      <c r="P28" s="172">
        <v>7.49</v>
      </c>
      <c r="Q28" s="172">
        <v>0.5</v>
      </c>
    </row>
    <row r="29" spans="1:18" ht="116.4">
      <c r="A29" s="167" t="s">
        <v>38</v>
      </c>
      <c r="B29" s="168" t="s">
        <v>96</v>
      </c>
      <c r="C29" s="169" t="s">
        <v>193</v>
      </c>
      <c r="D29" s="166" t="s">
        <v>97</v>
      </c>
      <c r="E29" s="170" t="s">
        <v>253</v>
      </c>
      <c r="F29" s="171">
        <v>105.23</v>
      </c>
      <c r="G29" s="172"/>
      <c r="H29" s="171">
        <v>105.23</v>
      </c>
      <c r="I29" s="172"/>
      <c r="J29" s="172">
        <v>1199</v>
      </c>
      <c r="K29" s="172"/>
      <c r="L29" s="172">
        <v>1199</v>
      </c>
      <c r="M29" s="172"/>
      <c r="N29" s="172"/>
      <c r="O29" s="172"/>
      <c r="P29" s="172"/>
      <c r="Q29" s="172"/>
    </row>
    <row r="30" spans="1:18" ht="82.2">
      <c r="A30" s="167" t="s">
        <v>39</v>
      </c>
      <c r="B30" s="168" t="s">
        <v>98</v>
      </c>
      <c r="C30" s="169" t="s">
        <v>254</v>
      </c>
      <c r="D30" s="166" t="s">
        <v>63</v>
      </c>
      <c r="E30" s="170" t="s">
        <v>255</v>
      </c>
      <c r="F30" s="171">
        <v>1175.3900000000001</v>
      </c>
      <c r="G30" s="172"/>
      <c r="H30" s="171">
        <v>1175.3900000000001</v>
      </c>
      <c r="I30" s="171">
        <v>274.72000000000003</v>
      </c>
      <c r="J30" s="172">
        <v>212</v>
      </c>
      <c r="K30" s="172"/>
      <c r="L30" s="172">
        <v>212</v>
      </c>
      <c r="M30" s="172">
        <v>49</v>
      </c>
      <c r="N30" s="172"/>
      <c r="O30" s="172"/>
      <c r="P30" s="172">
        <v>0.94</v>
      </c>
      <c r="Q30" s="172">
        <v>0.17</v>
      </c>
    </row>
    <row r="31" spans="1:18" ht="93.6">
      <c r="A31" s="167" t="s">
        <v>40</v>
      </c>
      <c r="B31" s="168" t="s">
        <v>104</v>
      </c>
      <c r="C31" s="169" t="s">
        <v>256</v>
      </c>
      <c r="D31" s="166" t="s">
        <v>72</v>
      </c>
      <c r="E31" s="170" t="s">
        <v>257</v>
      </c>
      <c r="F31" s="171">
        <v>26753.42</v>
      </c>
      <c r="G31" s="171">
        <v>2742.26</v>
      </c>
      <c r="H31" s="171">
        <v>22147.79</v>
      </c>
      <c r="I31" s="171">
        <v>3914.55</v>
      </c>
      <c r="J31" s="172">
        <v>4816</v>
      </c>
      <c r="K31" s="172">
        <v>494</v>
      </c>
      <c r="L31" s="172">
        <v>3987</v>
      </c>
      <c r="M31" s="172">
        <v>705</v>
      </c>
      <c r="N31" s="172">
        <v>15.72</v>
      </c>
      <c r="O31" s="172">
        <v>2.83</v>
      </c>
      <c r="P31" s="172">
        <v>14.81</v>
      </c>
      <c r="Q31" s="172">
        <v>2.67</v>
      </c>
    </row>
    <row r="32" spans="1:18" ht="51.6">
      <c r="A32" s="167" t="s">
        <v>41</v>
      </c>
      <c r="B32" s="168" t="s">
        <v>105</v>
      </c>
      <c r="C32" s="169" t="s">
        <v>258</v>
      </c>
      <c r="D32" s="166" t="s">
        <v>52</v>
      </c>
      <c r="E32" s="170" t="s">
        <v>259</v>
      </c>
      <c r="F32" s="171">
        <v>577.13</v>
      </c>
      <c r="G32" s="172"/>
      <c r="H32" s="172"/>
      <c r="I32" s="172"/>
      <c r="J32" s="172">
        <v>10388</v>
      </c>
      <c r="K32" s="172"/>
      <c r="L32" s="172"/>
      <c r="M32" s="172"/>
      <c r="N32" s="172"/>
      <c r="O32" s="172"/>
      <c r="P32" s="172"/>
      <c r="Q32" s="172"/>
    </row>
    <row r="33" spans="1:17" ht="116.4">
      <c r="A33" s="167" t="s">
        <v>42</v>
      </c>
      <c r="B33" s="168" t="s">
        <v>106</v>
      </c>
      <c r="C33" s="169" t="s">
        <v>194</v>
      </c>
      <c r="D33" s="166" t="s">
        <v>97</v>
      </c>
      <c r="E33" s="170" t="s">
        <v>260</v>
      </c>
      <c r="F33" s="171">
        <v>210.47</v>
      </c>
      <c r="G33" s="172"/>
      <c r="H33" s="171">
        <v>210.47</v>
      </c>
      <c r="I33" s="172"/>
      <c r="J33" s="172">
        <v>6062</v>
      </c>
      <c r="K33" s="172"/>
      <c r="L33" s="172">
        <v>6062</v>
      </c>
      <c r="M33" s="172"/>
      <c r="N33" s="172"/>
      <c r="O33" s="172"/>
      <c r="P33" s="172"/>
      <c r="Q33" s="172"/>
    </row>
    <row r="34" spans="1:17" ht="150" customHeight="1">
      <c r="A34" s="167" t="s">
        <v>43</v>
      </c>
      <c r="B34" s="168" t="s">
        <v>107</v>
      </c>
      <c r="C34" s="169" t="s">
        <v>261</v>
      </c>
      <c r="D34" s="166" t="s">
        <v>108</v>
      </c>
      <c r="E34" s="170" t="s">
        <v>262</v>
      </c>
      <c r="F34" s="171">
        <v>168326.1</v>
      </c>
      <c r="G34" s="171">
        <v>6566.19</v>
      </c>
      <c r="H34" s="171">
        <v>42469.11</v>
      </c>
      <c r="I34" s="171">
        <v>11460.98</v>
      </c>
      <c r="J34" s="172">
        <v>31309</v>
      </c>
      <c r="K34" s="172">
        <v>1221</v>
      </c>
      <c r="L34" s="172">
        <v>7899</v>
      </c>
      <c r="M34" s="172">
        <v>2132</v>
      </c>
      <c r="N34" s="172">
        <v>36.96</v>
      </c>
      <c r="O34" s="172">
        <v>6.87</v>
      </c>
      <c r="P34" s="172">
        <v>41.95</v>
      </c>
      <c r="Q34" s="172">
        <v>7.8</v>
      </c>
    </row>
    <row r="35" spans="1:17" ht="59.4">
      <c r="A35" s="167" t="s">
        <v>44</v>
      </c>
      <c r="B35" s="168" t="s">
        <v>109</v>
      </c>
      <c r="C35" s="169" t="s">
        <v>263</v>
      </c>
      <c r="D35" s="166" t="s">
        <v>110</v>
      </c>
      <c r="E35" s="173">
        <v>0.2</v>
      </c>
      <c r="F35" s="171">
        <v>9934.39</v>
      </c>
      <c r="G35" s="172"/>
      <c r="H35" s="171">
        <v>471.78</v>
      </c>
      <c r="I35" s="171">
        <v>158.93</v>
      </c>
      <c r="J35" s="172">
        <v>1987</v>
      </c>
      <c r="K35" s="172"/>
      <c r="L35" s="172">
        <v>94</v>
      </c>
      <c r="M35" s="172">
        <v>32</v>
      </c>
      <c r="N35" s="172"/>
      <c r="O35" s="172"/>
      <c r="P35" s="172">
        <v>0.66</v>
      </c>
      <c r="Q35" s="172">
        <v>0.13</v>
      </c>
    </row>
    <row r="36" spans="1:17" ht="116.4">
      <c r="A36" s="167" t="s">
        <v>45</v>
      </c>
      <c r="B36" s="168" t="s">
        <v>111</v>
      </c>
      <c r="C36" s="169" t="s">
        <v>264</v>
      </c>
      <c r="D36" s="166" t="s">
        <v>112</v>
      </c>
      <c r="E36" s="170" t="s">
        <v>262</v>
      </c>
      <c r="F36" s="171">
        <v>290304.2</v>
      </c>
      <c r="G36" s="171">
        <v>8021.7</v>
      </c>
      <c r="H36" s="171">
        <v>23003.02</v>
      </c>
      <c r="I36" s="171">
        <v>5469.02</v>
      </c>
      <c r="J36" s="172">
        <v>53997</v>
      </c>
      <c r="K36" s="172">
        <v>1492</v>
      </c>
      <c r="L36" s="172">
        <v>4279</v>
      </c>
      <c r="M36" s="172">
        <v>1017</v>
      </c>
      <c r="N36" s="172">
        <v>38.299999999999997</v>
      </c>
      <c r="O36" s="172">
        <v>7.12</v>
      </c>
      <c r="P36" s="172">
        <v>19.079999999999998</v>
      </c>
      <c r="Q36" s="172">
        <v>3.55</v>
      </c>
    </row>
    <row r="37" spans="1:17" ht="129.75" customHeight="1">
      <c r="A37" s="167" t="s">
        <v>46</v>
      </c>
      <c r="B37" s="168" t="s">
        <v>113</v>
      </c>
      <c r="C37" s="169" t="s">
        <v>265</v>
      </c>
      <c r="D37" s="166" t="s">
        <v>112</v>
      </c>
      <c r="E37" s="170" t="s">
        <v>262</v>
      </c>
      <c r="F37" s="171">
        <v>51072.71</v>
      </c>
      <c r="G37" s="171">
        <v>21.92</v>
      </c>
      <c r="H37" s="171">
        <v>60.5</v>
      </c>
      <c r="I37" s="172"/>
      <c r="J37" s="172">
        <v>9500</v>
      </c>
      <c r="K37" s="172">
        <v>4</v>
      </c>
      <c r="L37" s="172">
        <v>11</v>
      </c>
      <c r="M37" s="172"/>
      <c r="N37" s="172">
        <v>0.36</v>
      </c>
      <c r="O37" s="172">
        <v>7.0000000000000007E-2</v>
      </c>
      <c r="P37" s="172"/>
      <c r="Q37" s="172"/>
    </row>
    <row r="38" spans="1:17" ht="108.6">
      <c r="A38" s="167" t="s">
        <v>50</v>
      </c>
      <c r="B38" s="168" t="s">
        <v>114</v>
      </c>
      <c r="C38" s="169" t="s">
        <v>206</v>
      </c>
      <c r="D38" s="166" t="s">
        <v>115</v>
      </c>
      <c r="E38" s="170" t="s">
        <v>266</v>
      </c>
      <c r="F38" s="171">
        <v>2669.42</v>
      </c>
      <c r="G38" s="172"/>
      <c r="H38" s="172"/>
      <c r="I38" s="172"/>
      <c r="J38" s="172">
        <v>-72000</v>
      </c>
      <c r="K38" s="172"/>
      <c r="L38" s="172"/>
      <c r="M38" s="172"/>
      <c r="N38" s="172"/>
      <c r="O38" s="172"/>
      <c r="P38" s="172"/>
      <c r="Q38" s="172"/>
    </row>
    <row r="39" spans="1:17" ht="206.25" customHeight="1">
      <c r="A39" s="167" t="s">
        <v>64</v>
      </c>
      <c r="B39" s="168" t="s">
        <v>242</v>
      </c>
      <c r="C39" s="169" t="s">
        <v>243</v>
      </c>
      <c r="D39" s="166" t="s">
        <v>115</v>
      </c>
      <c r="E39" s="173">
        <v>26.972000000000001</v>
      </c>
      <c r="F39" s="171">
        <v>2563.6</v>
      </c>
      <c r="G39" s="172"/>
      <c r="H39" s="172"/>
      <c r="I39" s="172"/>
      <c r="J39" s="172">
        <v>69145</v>
      </c>
      <c r="K39" s="172"/>
      <c r="L39" s="172"/>
      <c r="M39" s="172"/>
      <c r="N39" s="172"/>
      <c r="O39" s="172"/>
      <c r="P39" s="172"/>
      <c r="Q39" s="172"/>
    </row>
    <row r="40" spans="1:17" ht="116.4">
      <c r="A40" s="167" t="s">
        <v>65</v>
      </c>
      <c r="B40" s="168" t="s">
        <v>106</v>
      </c>
      <c r="C40" s="169" t="s">
        <v>194</v>
      </c>
      <c r="D40" s="166" t="s">
        <v>97</v>
      </c>
      <c r="E40" s="173">
        <v>26.972000000000001</v>
      </c>
      <c r="F40" s="171">
        <v>210.47</v>
      </c>
      <c r="G40" s="172"/>
      <c r="H40" s="171">
        <v>210.47</v>
      </c>
      <c r="I40" s="172"/>
      <c r="J40" s="172">
        <v>5677</v>
      </c>
      <c r="K40" s="172"/>
      <c r="L40" s="172">
        <v>5677</v>
      </c>
      <c r="M40" s="172"/>
      <c r="N40" s="172"/>
      <c r="O40" s="172"/>
      <c r="P40" s="172"/>
      <c r="Q40" s="172"/>
    </row>
    <row r="41" spans="1:17" ht="82.2">
      <c r="A41" s="167" t="s">
        <v>66</v>
      </c>
      <c r="B41" s="168" t="s">
        <v>117</v>
      </c>
      <c r="C41" s="169" t="s">
        <v>267</v>
      </c>
      <c r="D41" s="166" t="s">
        <v>118</v>
      </c>
      <c r="E41" s="170" t="s">
        <v>268</v>
      </c>
      <c r="F41" s="171">
        <v>104182.8</v>
      </c>
      <c r="G41" s="171">
        <v>44016.06</v>
      </c>
      <c r="H41" s="171">
        <v>60166.74</v>
      </c>
      <c r="I41" s="171">
        <v>8825.61</v>
      </c>
      <c r="J41" s="172">
        <v>12940</v>
      </c>
      <c r="K41" s="172">
        <v>5467</v>
      </c>
      <c r="L41" s="172">
        <v>7473</v>
      </c>
      <c r="M41" s="172">
        <v>1096</v>
      </c>
      <c r="N41" s="172">
        <v>243.35</v>
      </c>
      <c r="O41" s="172">
        <v>30.22</v>
      </c>
      <c r="P41" s="172">
        <v>41.39</v>
      </c>
      <c r="Q41" s="172">
        <v>5.14</v>
      </c>
    </row>
    <row r="42" spans="1:17" ht="82.2">
      <c r="A42" s="167" t="s">
        <v>67</v>
      </c>
      <c r="B42" s="168" t="s">
        <v>101</v>
      </c>
      <c r="C42" s="169" t="s">
        <v>269</v>
      </c>
      <c r="D42" s="166" t="s">
        <v>102</v>
      </c>
      <c r="E42" s="170" t="s">
        <v>270</v>
      </c>
      <c r="F42" s="171">
        <v>40173.949999999997</v>
      </c>
      <c r="G42" s="171">
        <v>14005.72</v>
      </c>
      <c r="H42" s="171">
        <v>768.53</v>
      </c>
      <c r="I42" s="171">
        <v>191.09</v>
      </c>
      <c r="J42" s="172">
        <v>45798</v>
      </c>
      <c r="K42" s="172">
        <v>15967</v>
      </c>
      <c r="L42" s="172">
        <v>876</v>
      </c>
      <c r="M42" s="172">
        <v>218</v>
      </c>
      <c r="N42" s="172">
        <v>76.08</v>
      </c>
      <c r="O42" s="172">
        <v>86.73</v>
      </c>
      <c r="P42" s="172">
        <v>0.68</v>
      </c>
      <c r="Q42" s="172">
        <v>0.78</v>
      </c>
    </row>
    <row r="43" spans="1:17" ht="47.25" customHeight="1">
      <c r="A43" s="167" t="s">
        <v>68</v>
      </c>
      <c r="B43" s="168" t="s">
        <v>103</v>
      </c>
      <c r="C43" s="169" t="s">
        <v>271</v>
      </c>
      <c r="D43" s="166" t="s">
        <v>54</v>
      </c>
      <c r="E43" s="173">
        <v>114</v>
      </c>
      <c r="F43" s="171">
        <v>1250.01</v>
      </c>
      <c r="G43" s="172"/>
      <c r="H43" s="172"/>
      <c r="I43" s="172"/>
      <c r="J43" s="172">
        <v>142501</v>
      </c>
      <c r="K43" s="172"/>
      <c r="L43" s="172"/>
      <c r="M43" s="172"/>
      <c r="N43" s="172"/>
      <c r="O43" s="172"/>
      <c r="P43" s="172"/>
      <c r="Q43" s="172"/>
    </row>
    <row r="44" spans="1:17" ht="59.4">
      <c r="A44" s="167" t="s">
        <v>69</v>
      </c>
      <c r="B44" s="168" t="s">
        <v>109</v>
      </c>
      <c r="C44" s="169" t="s">
        <v>272</v>
      </c>
      <c r="D44" s="166" t="s">
        <v>110</v>
      </c>
      <c r="E44" s="170" t="s">
        <v>273</v>
      </c>
      <c r="F44" s="171">
        <v>9934.39</v>
      </c>
      <c r="G44" s="172"/>
      <c r="H44" s="171">
        <v>471.78</v>
      </c>
      <c r="I44" s="171">
        <v>158.93</v>
      </c>
      <c r="J44" s="172">
        <v>1526</v>
      </c>
      <c r="K44" s="172"/>
      <c r="L44" s="172">
        <v>72</v>
      </c>
      <c r="M44" s="172">
        <v>24</v>
      </c>
      <c r="N44" s="172"/>
      <c r="O44" s="172"/>
      <c r="P44" s="172">
        <v>0.66</v>
      </c>
      <c r="Q44" s="172">
        <v>0.1</v>
      </c>
    </row>
    <row r="45" spans="1:17" ht="71.25" customHeight="1">
      <c r="A45" s="167" t="s">
        <v>70</v>
      </c>
      <c r="B45" s="168" t="s">
        <v>111</v>
      </c>
      <c r="C45" s="169" t="s">
        <v>274</v>
      </c>
      <c r="D45" s="166" t="s">
        <v>112</v>
      </c>
      <c r="E45" s="170" t="s">
        <v>275</v>
      </c>
      <c r="F45" s="171">
        <v>290304.2</v>
      </c>
      <c r="G45" s="171">
        <v>8021.7</v>
      </c>
      <c r="H45" s="171">
        <v>23003.02</v>
      </c>
      <c r="I45" s="171">
        <v>5469.02</v>
      </c>
      <c r="J45" s="172">
        <v>62706</v>
      </c>
      <c r="K45" s="172">
        <v>1733</v>
      </c>
      <c r="L45" s="172">
        <v>4969</v>
      </c>
      <c r="M45" s="172">
        <v>1181</v>
      </c>
      <c r="N45" s="172">
        <v>38.299999999999997</v>
      </c>
      <c r="O45" s="172">
        <v>8.27</v>
      </c>
      <c r="P45" s="172">
        <v>19.079999999999998</v>
      </c>
      <c r="Q45" s="172">
        <v>4.12</v>
      </c>
    </row>
    <row r="46" spans="1:17" ht="131.25" customHeight="1">
      <c r="A46" s="167" t="s">
        <v>71</v>
      </c>
      <c r="B46" s="168" t="s">
        <v>113</v>
      </c>
      <c r="C46" s="169" t="s">
        <v>276</v>
      </c>
      <c r="D46" s="166" t="s">
        <v>112</v>
      </c>
      <c r="E46" s="170" t="s">
        <v>275</v>
      </c>
      <c r="F46" s="171">
        <v>51072.71</v>
      </c>
      <c r="G46" s="171">
        <v>21.92</v>
      </c>
      <c r="H46" s="171">
        <v>60.5</v>
      </c>
      <c r="I46" s="172"/>
      <c r="J46" s="172">
        <v>11032</v>
      </c>
      <c r="K46" s="172">
        <v>5</v>
      </c>
      <c r="L46" s="172">
        <v>13</v>
      </c>
      <c r="M46" s="172"/>
      <c r="N46" s="172">
        <v>0.36</v>
      </c>
      <c r="O46" s="172">
        <v>0.08</v>
      </c>
      <c r="P46" s="172"/>
      <c r="Q46" s="172"/>
    </row>
    <row r="47" spans="1:17" ht="108.6">
      <c r="A47" s="167" t="s">
        <v>73</v>
      </c>
      <c r="B47" s="168" t="s">
        <v>114</v>
      </c>
      <c r="C47" s="169" t="s">
        <v>206</v>
      </c>
      <c r="D47" s="166" t="s">
        <v>115</v>
      </c>
      <c r="E47" s="170" t="s">
        <v>277</v>
      </c>
      <c r="F47" s="171">
        <v>2669.42</v>
      </c>
      <c r="G47" s="172"/>
      <c r="H47" s="172"/>
      <c r="I47" s="172"/>
      <c r="J47" s="172">
        <v>-83606</v>
      </c>
      <c r="K47" s="172"/>
      <c r="L47" s="172"/>
      <c r="M47" s="172"/>
      <c r="N47" s="172"/>
      <c r="O47" s="172"/>
      <c r="P47" s="172"/>
      <c r="Q47" s="172"/>
    </row>
    <row r="48" spans="1:17" ht="108.6">
      <c r="A48" s="167" t="s">
        <v>74</v>
      </c>
      <c r="B48" s="168" t="s">
        <v>242</v>
      </c>
      <c r="C48" s="169" t="s">
        <v>243</v>
      </c>
      <c r="D48" s="166" t="s">
        <v>115</v>
      </c>
      <c r="E48" s="173">
        <v>31.32</v>
      </c>
      <c r="F48" s="171">
        <v>2563.6</v>
      </c>
      <c r="G48" s="172"/>
      <c r="H48" s="172"/>
      <c r="I48" s="172"/>
      <c r="J48" s="172">
        <v>80292</v>
      </c>
      <c r="K48" s="172"/>
      <c r="L48" s="172"/>
      <c r="M48" s="172"/>
      <c r="N48" s="172"/>
      <c r="O48" s="172"/>
      <c r="P48" s="172"/>
      <c r="Q48" s="172"/>
    </row>
    <row r="49" spans="1:17" ht="116.4">
      <c r="A49" s="167" t="s">
        <v>75</v>
      </c>
      <c r="B49" s="168" t="s">
        <v>106</v>
      </c>
      <c r="C49" s="169" t="s">
        <v>194</v>
      </c>
      <c r="D49" s="166" t="s">
        <v>97</v>
      </c>
      <c r="E49" s="173">
        <v>31.32</v>
      </c>
      <c r="F49" s="171">
        <v>210.47</v>
      </c>
      <c r="G49" s="172"/>
      <c r="H49" s="171">
        <v>210.47</v>
      </c>
      <c r="I49" s="172"/>
      <c r="J49" s="172">
        <v>6592</v>
      </c>
      <c r="K49" s="172"/>
      <c r="L49" s="172">
        <v>6592</v>
      </c>
      <c r="M49" s="172"/>
      <c r="N49" s="172"/>
      <c r="O49" s="172"/>
      <c r="P49" s="172"/>
      <c r="Q49" s="172"/>
    </row>
    <row r="50" spans="1:17" ht="14.4">
      <c r="A50" s="229" t="s">
        <v>119</v>
      </c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</row>
    <row r="51" spans="1:17" ht="100.5" customHeight="1">
      <c r="A51" s="167" t="s">
        <v>76</v>
      </c>
      <c r="B51" s="168" t="s">
        <v>117</v>
      </c>
      <c r="C51" s="169" t="s">
        <v>278</v>
      </c>
      <c r="D51" s="166" t="s">
        <v>118</v>
      </c>
      <c r="E51" s="170" t="s">
        <v>279</v>
      </c>
      <c r="F51" s="171">
        <v>104182.8</v>
      </c>
      <c r="G51" s="171">
        <v>44016.06</v>
      </c>
      <c r="H51" s="171">
        <v>60166.74</v>
      </c>
      <c r="I51" s="171">
        <v>8825.61</v>
      </c>
      <c r="J51" s="172">
        <v>1052</v>
      </c>
      <c r="K51" s="172">
        <v>445</v>
      </c>
      <c r="L51" s="172">
        <v>607</v>
      </c>
      <c r="M51" s="172">
        <v>89</v>
      </c>
      <c r="N51" s="172">
        <v>243.35</v>
      </c>
      <c r="O51" s="172">
        <v>2.46</v>
      </c>
      <c r="P51" s="172">
        <v>41.39</v>
      </c>
      <c r="Q51" s="172">
        <v>0.42</v>
      </c>
    </row>
    <row r="52" spans="1:17" ht="59.4">
      <c r="A52" s="167" t="s">
        <v>77</v>
      </c>
      <c r="B52" s="168" t="s">
        <v>109</v>
      </c>
      <c r="C52" s="169" t="s">
        <v>280</v>
      </c>
      <c r="D52" s="166" t="s">
        <v>110</v>
      </c>
      <c r="E52" s="170" t="s">
        <v>281</v>
      </c>
      <c r="F52" s="171">
        <v>9934.39</v>
      </c>
      <c r="G52" s="172"/>
      <c r="H52" s="171">
        <v>471.78</v>
      </c>
      <c r="I52" s="171">
        <v>158.93</v>
      </c>
      <c r="J52" s="172">
        <v>133</v>
      </c>
      <c r="K52" s="172"/>
      <c r="L52" s="172">
        <v>6</v>
      </c>
      <c r="M52" s="172">
        <v>2</v>
      </c>
      <c r="N52" s="172"/>
      <c r="O52" s="172"/>
      <c r="P52" s="172">
        <v>0.66</v>
      </c>
      <c r="Q52" s="172">
        <v>0.01</v>
      </c>
    </row>
    <row r="53" spans="1:17" ht="116.4">
      <c r="A53" s="167" t="s">
        <v>78</v>
      </c>
      <c r="B53" s="168" t="s">
        <v>111</v>
      </c>
      <c r="C53" s="169" t="s">
        <v>282</v>
      </c>
      <c r="D53" s="166" t="s">
        <v>112</v>
      </c>
      <c r="E53" s="170" t="s">
        <v>283</v>
      </c>
      <c r="F53" s="171">
        <v>290304.2</v>
      </c>
      <c r="G53" s="171">
        <v>8021.7</v>
      </c>
      <c r="H53" s="171">
        <v>23003.02</v>
      </c>
      <c r="I53" s="171">
        <v>5469.02</v>
      </c>
      <c r="J53" s="172">
        <v>4877</v>
      </c>
      <c r="K53" s="172">
        <v>135</v>
      </c>
      <c r="L53" s="172">
        <v>386</v>
      </c>
      <c r="M53" s="172">
        <v>92</v>
      </c>
      <c r="N53" s="172">
        <v>38.299999999999997</v>
      </c>
      <c r="O53" s="172">
        <v>0.64</v>
      </c>
      <c r="P53" s="172">
        <v>19.079999999999998</v>
      </c>
      <c r="Q53" s="172">
        <v>0.32</v>
      </c>
    </row>
    <row r="54" spans="1:17" ht="127.5" customHeight="1">
      <c r="A54" s="167" t="s">
        <v>79</v>
      </c>
      <c r="B54" s="168" t="s">
        <v>113</v>
      </c>
      <c r="C54" s="169" t="s">
        <v>284</v>
      </c>
      <c r="D54" s="166" t="s">
        <v>112</v>
      </c>
      <c r="E54" s="170" t="s">
        <v>283</v>
      </c>
      <c r="F54" s="171">
        <v>51072.71</v>
      </c>
      <c r="G54" s="171">
        <v>21.92</v>
      </c>
      <c r="H54" s="171">
        <v>60.5</v>
      </c>
      <c r="I54" s="172"/>
      <c r="J54" s="172">
        <v>858</v>
      </c>
      <c r="K54" s="172"/>
      <c r="L54" s="172">
        <v>1</v>
      </c>
      <c r="M54" s="172"/>
      <c r="N54" s="172">
        <v>0.36</v>
      </c>
      <c r="O54" s="172">
        <v>0.01</v>
      </c>
      <c r="P54" s="172"/>
      <c r="Q54" s="172"/>
    </row>
    <row r="55" spans="1:17" ht="108.6">
      <c r="A55" s="167" t="s">
        <v>80</v>
      </c>
      <c r="B55" s="168" t="s">
        <v>114</v>
      </c>
      <c r="C55" s="169" t="s">
        <v>206</v>
      </c>
      <c r="D55" s="166" t="s">
        <v>115</v>
      </c>
      <c r="E55" s="170" t="s">
        <v>285</v>
      </c>
      <c r="F55" s="171">
        <v>2669.42</v>
      </c>
      <c r="G55" s="172"/>
      <c r="H55" s="172"/>
      <c r="I55" s="172"/>
      <c r="J55" s="172">
        <v>-6503</v>
      </c>
      <c r="K55" s="172"/>
      <c r="L55" s="172"/>
      <c r="M55" s="172"/>
      <c r="N55" s="172"/>
      <c r="O55" s="172"/>
      <c r="P55" s="172"/>
      <c r="Q55" s="172"/>
    </row>
    <row r="56" spans="1:17" ht="108.6">
      <c r="A56" s="167" t="s">
        <v>81</v>
      </c>
      <c r="B56" s="168" t="s">
        <v>242</v>
      </c>
      <c r="C56" s="169" t="s">
        <v>243</v>
      </c>
      <c r="D56" s="166" t="s">
        <v>115</v>
      </c>
      <c r="E56" s="173">
        <v>2.4361000000000002</v>
      </c>
      <c r="F56" s="171">
        <v>2563.6</v>
      </c>
      <c r="G56" s="172"/>
      <c r="H56" s="172"/>
      <c r="I56" s="172"/>
      <c r="J56" s="172">
        <v>6245</v>
      </c>
      <c r="K56" s="172"/>
      <c r="L56" s="172"/>
      <c r="M56" s="172"/>
      <c r="N56" s="172"/>
      <c r="O56" s="172"/>
      <c r="P56" s="172"/>
      <c r="Q56" s="172"/>
    </row>
    <row r="57" spans="1:17" ht="116.4">
      <c r="A57" s="167" t="s">
        <v>82</v>
      </c>
      <c r="B57" s="168" t="s">
        <v>106</v>
      </c>
      <c r="C57" s="169" t="s">
        <v>194</v>
      </c>
      <c r="D57" s="166" t="s">
        <v>97</v>
      </c>
      <c r="E57" s="173">
        <v>2.4361000000000002</v>
      </c>
      <c r="F57" s="171">
        <v>210.47</v>
      </c>
      <c r="G57" s="172"/>
      <c r="H57" s="171">
        <v>210.47</v>
      </c>
      <c r="I57" s="172"/>
      <c r="J57" s="172">
        <v>513</v>
      </c>
      <c r="K57" s="172"/>
      <c r="L57" s="172">
        <v>513</v>
      </c>
      <c r="M57" s="172"/>
      <c r="N57" s="172"/>
      <c r="O57" s="172"/>
      <c r="P57" s="172"/>
      <c r="Q57" s="172"/>
    </row>
    <row r="58" spans="1:17" ht="14.4">
      <c r="A58" s="229" t="s">
        <v>51</v>
      </c>
      <c r="B58" s="230"/>
      <c r="C58" s="230"/>
      <c r="D58" s="230"/>
      <c r="E58" s="230"/>
      <c r="F58" s="230"/>
      <c r="G58" s="230"/>
      <c r="H58" s="230"/>
      <c r="I58" s="230"/>
      <c r="J58" s="171">
        <v>412183</v>
      </c>
      <c r="K58" s="171">
        <v>27083</v>
      </c>
      <c r="L58" s="171">
        <v>53743</v>
      </c>
      <c r="M58" s="171">
        <v>7218</v>
      </c>
      <c r="N58" s="172"/>
      <c r="O58" s="171">
        <v>146</v>
      </c>
      <c r="P58" s="172"/>
      <c r="Q58" s="171">
        <v>27.24</v>
      </c>
    </row>
    <row r="59" spans="1:17" ht="14.4">
      <c r="A59" s="229" t="s">
        <v>20</v>
      </c>
      <c r="B59" s="230"/>
      <c r="C59" s="230"/>
      <c r="D59" s="230"/>
      <c r="E59" s="230"/>
      <c r="F59" s="230"/>
      <c r="G59" s="230"/>
      <c r="H59" s="230"/>
      <c r="I59" s="230"/>
      <c r="J59" s="171">
        <v>27699</v>
      </c>
      <c r="K59" s="172"/>
      <c r="L59" s="172"/>
      <c r="M59" s="172"/>
      <c r="N59" s="172"/>
      <c r="O59" s="172"/>
      <c r="P59" s="172"/>
      <c r="Q59" s="172"/>
    </row>
    <row r="60" spans="1:17" ht="15" customHeight="1">
      <c r="A60" s="229" t="s">
        <v>47</v>
      </c>
      <c r="B60" s="230"/>
      <c r="C60" s="230"/>
      <c r="D60" s="230"/>
      <c r="E60" s="230"/>
      <c r="F60" s="230"/>
      <c r="G60" s="230"/>
      <c r="H60" s="230"/>
      <c r="I60" s="230"/>
      <c r="J60" s="172"/>
      <c r="K60" s="172"/>
      <c r="L60" s="172"/>
      <c r="M60" s="172"/>
      <c r="N60" s="172"/>
      <c r="O60" s="172"/>
      <c r="P60" s="172"/>
      <c r="Q60" s="172"/>
    </row>
    <row r="61" spans="1:17" ht="15" customHeight="1">
      <c r="A61" s="229" t="s">
        <v>286</v>
      </c>
      <c r="B61" s="230"/>
      <c r="C61" s="230"/>
      <c r="D61" s="230"/>
      <c r="E61" s="230"/>
      <c r="F61" s="230"/>
      <c r="G61" s="230"/>
      <c r="H61" s="230"/>
      <c r="I61" s="230"/>
      <c r="J61" s="171">
        <v>27699</v>
      </c>
      <c r="K61" s="172"/>
      <c r="L61" s="172"/>
      <c r="M61" s="172"/>
      <c r="N61" s="172"/>
      <c r="O61" s="172"/>
      <c r="P61" s="172"/>
      <c r="Q61" s="172"/>
    </row>
    <row r="62" spans="1:17" ht="15" customHeight="1">
      <c r="A62" s="229" t="s">
        <v>21</v>
      </c>
      <c r="B62" s="230"/>
      <c r="C62" s="230"/>
      <c r="D62" s="230"/>
      <c r="E62" s="230"/>
      <c r="F62" s="230"/>
      <c r="G62" s="230"/>
      <c r="H62" s="230"/>
      <c r="I62" s="230"/>
      <c r="J62" s="171">
        <v>13721</v>
      </c>
      <c r="K62" s="172"/>
      <c r="L62" s="172"/>
      <c r="M62" s="172"/>
      <c r="N62" s="172"/>
      <c r="O62" s="172"/>
      <c r="P62" s="172"/>
      <c r="Q62" s="172"/>
    </row>
    <row r="63" spans="1:17" ht="15" customHeight="1">
      <c r="A63" s="229" t="s">
        <v>47</v>
      </c>
      <c r="B63" s="230"/>
      <c r="C63" s="230"/>
      <c r="D63" s="230"/>
      <c r="E63" s="230"/>
      <c r="F63" s="230"/>
      <c r="G63" s="230"/>
      <c r="H63" s="230"/>
      <c r="I63" s="230"/>
      <c r="J63" s="172"/>
      <c r="K63" s="172"/>
      <c r="L63" s="172"/>
      <c r="M63" s="172"/>
      <c r="N63" s="172"/>
      <c r="O63" s="172"/>
      <c r="P63" s="172"/>
      <c r="Q63" s="172"/>
    </row>
    <row r="64" spans="1:17" ht="15" customHeight="1">
      <c r="A64" s="229" t="s">
        <v>287</v>
      </c>
      <c r="B64" s="230"/>
      <c r="C64" s="230"/>
      <c r="D64" s="230"/>
      <c r="E64" s="230"/>
      <c r="F64" s="230"/>
      <c r="G64" s="230"/>
      <c r="H64" s="230"/>
      <c r="I64" s="230"/>
      <c r="J64" s="171">
        <v>13721</v>
      </c>
      <c r="K64" s="172"/>
      <c r="L64" s="172"/>
      <c r="M64" s="172"/>
      <c r="N64" s="172"/>
      <c r="O64" s="172"/>
      <c r="P64" s="172"/>
      <c r="Q64" s="172"/>
    </row>
    <row r="65" spans="1:17" ht="15" customHeight="1">
      <c r="A65" s="231" t="s">
        <v>22</v>
      </c>
      <c r="B65" s="230"/>
      <c r="C65" s="230"/>
      <c r="D65" s="230"/>
      <c r="E65" s="230"/>
      <c r="F65" s="230"/>
      <c r="G65" s="230"/>
      <c r="H65" s="230"/>
      <c r="I65" s="230"/>
      <c r="J65" s="172"/>
      <c r="K65" s="172"/>
      <c r="L65" s="172"/>
      <c r="M65" s="172"/>
      <c r="N65" s="172"/>
      <c r="O65" s="172"/>
      <c r="P65" s="172"/>
      <c r="Q65" s="172"/>
    </row>
    <row r="66" spans="1:17" ht="15" customHeight="1">
      <c r="A66" s="229" t="s">
        <v>23</v>
      </c>
      <c r="B66" s="230"/>
      <c r="C66" s="230"/>
      <c r="D66" s="230"/>
      <c r="E66" s="230"/>
      <c r="F66" s="230"/>
      <c r="G66" s="230"/>
      <c r="H66" s="230"/>
      <c r="I66" s="230"/>
      <c r="J66" s="171">
        <v>453603</v>
      </c>
      <c r="K66" s="172"/>
      <c r="L66" s="172"/>
      <c r="M66" s="172"/>
      <c r="N66" s="172"/>
      <c r="O66" s="171">
        <v>146</v>
      </c>
      <c r="P66" s="172"/>
      <c r="Q66" s="171">
        <v>27.24</v>
      </c>
    </row>
    <row r="67" spans="1:17" ht="15" customHeight="1">
      <c r="A67" s="229" t="s">
        <v>57</v>
      </c>
      <c r="B67" s="230"/>
      <c r="C67" s="230"/>
      <c r="D67" s="230"/>
      <c r="E67" s="230"/>
      <c r="F67" s="230"/>
      <c r="G67" s="230"/>
      <c r="H67" s="230"/>
      <c r="I67" s="230"/>
      <c r="J67" s="172"/>
      <c r="K67" s="172"/>
      <c r="L67" s="172"/>
      <c r="M67" s="172"/>
      <c r="N67" s="172"/>
      <c r="O67" s="172"/>
      <c r="P67" s="172"/>
      <c r="Q67" s="172"/>
    </row>
    <row r="68" spans="1:17" ht="15" customHeight="1">
      <c r="A68" s="229" t="s">
        <v>24</v>
      </c>
      <c r="B68" s="230"/>
      <c r="C68" s="230"/>
      <c r="D68" s="230"/>
      <c r="E68" s="230"/>
      <c r="F68" s="230"/>
      <c r="G68" s="230"/>
      <c r="H68" s="230"/>
      <c r="I68" s="230"/>
      <c r="J68" s="171">
        <v>331357</v>
      </c>
      <c r="K68" s="172"/>
      <c r="L68" s="172"/>
      <c r="M68" s="172"/>
      <c r="N68" s="172"/>
      <c r="O68" s="172"/>
      <c r="P68" s="172"/>
      <c r="Q68" s="172"/>
    </row>
    <row r="69" spans="1:17" ht="15" customHeight="1">
      <c r="A69" s="229" t="s">
        <v>25</v>
      </c>
      <c r="B69" s="230"/>
      <c r="C69" s="230"/>
      <c r="D69" s="230"/>
      <c r="E69" s="230"/>
      <c r="F69" s="230"/>
      <c r="G69" s="230"/>
      <c r="H69" s="230"/>
      <c r="I69" s="230"/>
      <c r="J69" s="171">
        <v>53743</v>
      </c>
      <c r="K69" s="172"/>
      <c r="L69" s="172"/>
      <c r="M69" s="172"/>
      <c r="N69" s="172"/>
      <c r="O69" s="172"/>
      <c r="P69" s="172"/>
      <c r="Q69" s="172"/>
    </row>
    <row r="70" spans="1:17" ht="15" customHeight="1">
      <c r="A70" s="229" t="s">
        <v>26</v>
      </c>
      <c r="B70" s="230"/>
      <c r="C70" s="230"/>
      <c r="D70" s="230"/>
      <c r="E70" s="230"/>
      <c r="F70" s="230"/>
      <c r="G70" s="230"/>
      <c r="H70" s="230"/>
      <c r="I70" s="230"/>
      <c r="J70" s="171">
        <v>34301</v>
      </c>
      <c r="K70" s="172"/>
      <c r="L70" s="172"/>
      <c r="M70" s="172"/>
      <c r="N70" s="172"/>
      <c r="O70" s="172"/>
      <c r="P70" s="172"/>
      <c r="Q70" s="172"/>
    </row>
    <row r="71" spans="1:17" ht="15" customHeight="1">
      <c r="A71" s="229" t="s">
        <v>27</v>
      </c>
      <c r="B71" s="230"/>
      <c r="C71" s="230"/>
      <c r="D71" s="230"/>
      <c r="E71" s="230"/>
      <c r="F71" s="230"/>
      <c r="G71" s="230"/>
      <c r="H71" s="230"/>
      <c r="I71" s="230"/>
      <c r="J71" s="171">
        <v>27699</v>
      </c>
      <c r="K71" s="172"/>
      <c r="L71" s="172"/>
      <c r="M71" s="172"/>
      <c r="N71" s="172"/>
      <c r="O71" s="172"/>
      <c r="P71" s="172"/>
      <c r="Q71" s="172"/>
    </row>
    <row r="72" spans="1:17" ht="15" customHeight="1">
      <c r="A72" s="229" t="s">
        <v>28</v>
      </c>
      <c r="B72" s="230"/>
      <c r="C72" s="230"/>
      <c r="D72" s="230"/>
      <c r="E72" s="230"/>
      <c r="F72" s="230"/>
      <c r="G72" s="230"/>
      <c r="H72" s="230"/>
      <c r="I72" s="230"/>
      <c r="J72" s="171">
        <v>13721</v>
      </c>
      <c r="K72" s="172"/>
      <c r="L72" s="172"/>
      <c r="M72" s="172"/>
      <c r="N72" s="172"/>
      <c r="O72" s="172"/>
      <c r="P72" s="172"/>
      <c r="Q72" s="172"/>
    </row>
    <row r="73" spans="1:17" ht="15" customHeight="1">
      <c r="A73" s="229" t="s">
        <v>58</v>
      </c>
      <c r="B73" s="230"/>
      <c r="C73" s="230"/>
      <c r="D73" s="230"/>
      <c r="E73" s="230"/>
      <c r="F73" s="230"/>
      <c r="G73" s="230"/>
      <c r="H73" s="230"/>
      <c r="I73" s="230"/>
      <c r="J73" s="171">
        <v>90721</v>
      </c>
      <c r="K73" s="172"/>
      <c r="L73" s="172"/>
      <c r="M73" s="172"/>
      <c r="N73" s="172"/>
      <c r="O73" s="172"/>
      <c r="P73" s="172"/>
      <c r="Q73" s="172"/>
    </row>
    <row r="74" spans="1:17" ht="15" customHeight="1">
      <c r="A74" s="231" t="s">
        <v>29</v>
      </c>
      <c r="B74" s="230"/>
      <c r="C74" s="230"/>
      <c r="D74" s="230"/>
      <c r="E74" s="230"/>
      <c r="F74" s="230"/>
      <c r="G74" s="230"/>
      <c r="H74" s="230"/>
      <c r="I74" s="230"/>
      <c r="J74" s="174">
        <v>544324</v>
      </c>
      <c r="K74" s="172"/>
      <c r="L74" s="172"/>
      <c r="M74" s="172"/>
      <c r="N74" s="172"/>
      <c r="O74" s="174">
        <v>146</v>
      </c>
      <c r="P74" s="172"/>
      <c r="Q74" s="174">
        <v>27.24</v>
      </c>
    </row>
    <row r="75" spans="1:17" ht="15" customHeight="1">
      <c r="A75" s="97"/>
      <c r="B75" s="97"/>
      <c r="C75" s="97"/>
      <c r="D75" s="97"/>
      <c r="E75" s="97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1:17" ht="15" customHeight="1">
      <c r="A76" s="225" t="s">
        <v>85</v>
      </c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</row>
    <row r="77" spans="1:17" ht="12" customHeight="1">
      <c r="A77" s="227" t="s">
        <v>35</v>
      </c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</row>
    <row r="78" spans="1:17" ht="14.4">
      <c r="A78" s="82"/>
      <c r="B78" s="82"/>
      <c r="C78" s="82"/>
      <c r="D78" s="82"/>
      <c r="E78" s="82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</row>
    <row r="79" spans="1:17" ht="14.4">
      <c r="A79" s="225" t="s">
        <v>48</v>
      </c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</row>
    <row r="80" spans="1:17">
      <c r="A80" s="227" t="s">
        <v>35</v>
      </c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</row>
    <row r="81" spans="6:17"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6:17"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6:17"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6:17"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6:17"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6:17"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6:17"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6:17"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6:17"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6:17"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6:17"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6:17"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6:17"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6:17"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6:17"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6:17"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6:17"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6:17"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6:17"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6:17"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6:17"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6:17"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6:17"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6:17"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6:17"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6:17"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6:17"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6:17"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6:17"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6:17"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6:17"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6:17"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6:17"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6:17"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6:17"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6:17"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6:17"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6:17"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6:17"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6:17"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6:17"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6:17"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6:17"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6:17"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6:17"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6:17"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6:17"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6:17"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6:17"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6:17"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6:17"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6:17"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6:17"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6:17"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6:17"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6:17"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6:17"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6:17"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6:17"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6:17"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6:17"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6:17"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6:17"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6:17"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6:17"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6:17"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6:17"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6:17"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6:17"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6:17"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6:17"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6:17"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6:17"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6:17"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6:17"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6:17"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6:17"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6:17"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6:17"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6:17"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6:17"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6:17"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6:17"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6:17"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6:17"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6:17"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</sheetData>
  <mergeCells count="44">
    <mergeCell ref="A60:I60"/>
    <mergeCell ref="A61:I61"/>
    <mergeCell ref="A62:I62"/>
    <mergeCell ref="A63:I63"/>
    <mergeCell ref="J21:M21"/>
    <mergeCell ref="F22:F23"/>
    <mergeCell ref="A25:Q25"/>
    <mergeCell ref="A26:Q26"/>
    <mergeCell ref="A50:Q50"/>
    <mergeCell ref="A58:I58"/>
    <mergeCell ref="A59:I59"/>
    <mergeCell ref="A21:A23"/>
    <mergeCell ref="A79:Q79"/>
    <mergeCell ref="A80:Q80"/>
    <mergeCell ref="A76:Q76"/>
    <mergeCell ref="A77:Q77"/>
    <mergeCell ref="A71:I71"/>
    <mergeCell ref="A72:I72"/>
    <mergeCell ref="A73:I73"/>
    <mergeCell ref="A74:I74"/>
    <mergeCell ref="A65:I65"/>
    <mergeCell ref="A66:I66"/>
    <mergeCell ref="A67:I67"/>
    <mergeCell ref="A68:I68"/>
    <mergeCell ref="A69:I69"/>
    <mergeCell ref="A70:I70"/>
    <mergeCell ref="A64:I64"/>
    <mergeCell ref="M2:Q2"/>
    <mergeCell ref="D21:D23"/>
    <mergeCell ref="E21:E23"/>
    <mergeCell ref="Q21:Q23"/>
    <mergeCell ref="D12:P12"/>
    <mergeCell ref="J18:K18"/>
    <mergeCell ref="J16:K16"/>
    <mergeCell ref="J17:K17"/>
    <mergeCell ref="N21:N23"/>
    <mergeCell ref="B21:B23"/>
    <mergeCell ref="C21:C23"/>
    <mergeCell ref="O21:O23"/>
    <mergeCell ref="P21:P23"/>
    <mergeCell ref="F21:I21"/>
    <mergeCell ref="G22:I22"/>
    <mergeCell ref="J22:J23"/>
    <mergeCell ref="K22:M22"/>
  </mergeCells>
  <printOptions horizontalCentered="1"/>
  <pageMargins left="0.23622047244094491" right="0.19685039370078741" top="0.39370078740157483" bottom="0.39370078740157483" header="0.19685039370078741" footer="0.19685039370078741"/>
  <pageSetup paperSize="9" fitToHeight="3" orientation="landscape" r:id="rId1"/>
  <headerFooter alignWithMargins="0">
    <oddHeader>&amp;LГранд-СМЕТА</oddHead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R143"/>
  <sheetViews>
    <sheetView showGridLines="0" zoomScaleNormal="75" zoomScaleSheetLayoutView="75" workbookViewId="0">
      <selection activeCell="M5" sqref="M5"/>
    </sheetView>
  </sheetViews>
  <sheetFormatPr defaultColWidth="9.109375" defaultRowHeight="11.4" outlineLevelRow="2"/>
  <cols>
    <col min="1" max="1" width="3.33203125" style="3" customWidth="1"/>
    <col min="2" max="2" width="16.109375" style="95" customWidth="1"/>
    <col min="3" max="3" width="25.33203125" style="23" customWidth="1"/>
    <col min="4" max="4" width="8.88671875" style="6" customWidth="1"/>
    <col min="5" max="5" width="7.109375" style="3" customWidth="1"/>
    <col min="6" max="6" width="6.88671875" style="8" customWidth="1"/>
    <col min="7" max="7" width="6.6640625" style="8" customWidth="1"/>
    <col min="8" max="8" width="8.33203125" style="8" customWidth="1"/>
    <col min="9" max="9" width="6.6640625" style="8" customWidth="1"/>
    <col min="10" max="10" width="6.88671875" style="8" customWidth="1"/>
    <col min="11" max="11" width="6.6640625" style="8" customWidth="1"/>
    <col min="12" max="12" width="8.109375" style="8" customWidth="1"/>
    <col min="13" max="17" width="6.6640625" style="8" customWidth="1"/>
    <col min="18" max="16384" width="9.109375" style="7"/>
  </cols>
  <sheetData>
    <row r="1" spans="1:18" ht="14.4" outlineLevel="2">
      <c r="A1" s="61" t="s">
        <v>171</v>
      </c>
      <c r="B1" s="30"/>
      <c r="C1" s="85"/>
      <c r="D1" s="58"/>
      <c r="E1" s="86"/>
      <c r="F1" s="87"/>
      <c r="G1" s="87"/>
      <c r="H1" s="87"/>
      <c r="I1" s="87"/>
      <c r="J1" s="87"/>
      <c r="K1" s="87"/>
      <c r="L1" s="87"/>
      <c r="M1" s="88" t="s">
        <v>59</v>
      </c>
      <c r="N1" s="88"/>
      <c r="O1" s="87"/>
      <c r="P1" s="87"/>
      <c r="Q1" s="87"/>
      <c r="R1" s="30"/>
    </row>
    <row r="2" spans="1:18" ht="14.4" customHeight="1" outlineLevel="1">
      <c r="A2" s="62"/>
      <c r="B2" s="30"/>
      <c r="C2" s="85"/>
      <c r="D2" s="58"/>
      <c r="E2" s="86"/>
      <c r="F2" s="87"/>
      <c r="G2" s="87"/>
      <c r="H2" s="87"/>
      <c r="I2" s="87"/>
      <c r="J2" s="87"/>
      <c r="K2" s="87"/>
      <c r="L2" s="87"/>
      <c r="M2" s="223" t="s">
        <v>91</v>
      </c>
      <c r="N2" s="223"/>
      <c r="O2" s="223"/>
      <c r="P2" s="223"/>
      <c r="Q2" s="223"/>
      <c r="R2" s="30"/>
    </row>
    <row r="3" spans="1:18" s="28" customFormat="1" ht="15" customHeight="1">
      <c r="A3" s="62"/>
      <c r="B3" s="30"/>
      <c r="C3" s="85"/>
      <c r="D3" s="58"/>
      <c r="E3" s="86"/>
      <c r="F3" s="87"/>
      <c r="G3" s="87"/>
      <c r="H3" s="87"/>
      <c r="I3" s="87"/>
      <c r="J3" s="87"/>
      <c r="K3" s="87"/>
      <c r="L3" s="87"/>
      <c r="M3" s="89" t="s">
        <v>92</v>
      </c>
      <c r="N3" s="89"/>
      <c r="O3" s="87"/>
      <c r="P3" s="87"/>
      <c r="Q3" s="87"/>
      <c r="R3" s="59"/>
    </row>
    <row r="4" spans="1:18" s="28" customFormat="1" ht="15" customHeight="1">
      <c r="A4" s="62"/>
      <c r="B4" s="30"/>
      <c r="C4" s="85"/>
      <c r="D4" s="58"/>
      <c r="E4" s="86"/>
      <c r="F4" s="87"/>
      <c r="G4" s="87"/>
      <c r="H4" s="87"/>
      <c r="I4" s="87"/>
      <c r="J4" s="87"/>
      <c r="K4" s="87"/>
      <c r="L4" s="87"/>
      <c r="M4" s="90" t="s">
        <v>336</v>
      </c>
      <c r="N4" s="90"/>
      <c r="O4" s="87"/>
      <c r="P4" s="87"/>
      <c r="Q4" s="87"/>
      <c r="R4" s="30"/>
    </row>
    <row r="5" spans="1:18" outlineLevel="1">
      <c r="A5" s="95"/>
      <c r="M5" s="24"/>
    </row>
    <row r="6" spans="1:18">
      <c r="D6" s="96"/>
      <c r="E6" s="11"/>
      <c r="H6" s="3" t="s">
        <v>168</v>
      </c>
      <c r="J6" s="12"/>
      <c r="K6" s="12"/>
      <c r="L6" s="9"/>
      <c r="M6" s="9"/>
    </row>
    <row r="7" spans="1:18">
      <c r="E7" s="13"/>
      <c r="F7" s="14"/>
      <c r="G7" s="14"/>
      <c r="H7" s="20" t="s">
        <v>0</v>
      </c>
      <c r="I7" s="4"/>
      <c r="J7" s="9"/>
    </row>
    <row r="8" spans="1:18">
      <c r="E8" s="7"/>
    </row>
    <row r="9" spans="1:18" ht="12">
      <c r="E9" s="7"/>
      <c r="F9" s="12"/>
      <c r="G9" s="12"/>
      <c r="H9" s="21" t="s">
        <v>173</v>
      </c>
      <c r="I9" s="21"/>
      <c r="J9" s="12"/>
    </row>
    <row r="10" spans="1:18">
      <c r="E10" s="7"/>
      <c r="H10" s="2" t="s">
        <v>1</v>
      </c>
      <c r="I10" s="3"/>
    </row>
    <row r="11" spans="1:18">
      <c r="E11" s="7"/>
    </row>
    <row r="12" spans="1:18" ht="37.5" customHeight="1">
      <c r="C12" s="10" t="s">
        <v>2</v>
      </c>
      <c r="D12" s="224" t="s">
        <v>211</v>
      </c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</row>
    <row r="13" spans="1:18">
      <c r="E13" s="13"/>
      <c r="F13" s="9"/>
      <c r="G13" s="9"/>
      <c r="H13" s="22" t="s">
        <v>3</v>
      </c>
      <c r="I13" s="15"/>
      <c r="J13" s="9"/>
      <c r="K13" s="9"/>
    </row>
    <row r="14" spans="1:18">
      <c r="A14" s="16"/>
      <c r="B14" s="17"/>
      <c r="E14" s="7"/>
    </row>
    <row r="15" spans="1:18">
      <c r="D15" s="18" t="s">
        <v>33</v>
      </c>
      <c r="I15" s="18"/>
      <c r="J15" s="18"/>
      <c r="R15" s="8"/>
    </row>
    <row r="16" spans="1:18" ht="14.4">
      <c r="A16" s="165"/>
      <c r="B16" s="162"/>
      <c r="C16" s="159"/>
      <c r="D16" s="164" t="s">
        <v>121</v>
      </c>
      <c r="E16" s="160"/>
      <c r="F16" s="161"/>
      <c r="G16" s="161"/>
      <c r="H16" s="161"/>
      <c r="I16" s="164"/>
      <c r="J16" s="232" t="s">
        <v>246</v>
      </c>
      <c r="K16" s="233"/>
      <c r="L16" s="163" t="s">
        <v>34</v>
      </c>
      <c r="M16" s="161"/>
      <c r="N16" s="161"/>
      <c r="O16" s="161"/>
      <c r="P16" s="161"/>
      <c r="Q16" s="161"/>
      <c r="R16" s="158"/>
    </row>
    <row r="17" spans="1:18" ht="14.4">
      <c r="A17" s="165"/>
      <c r="B17" s="162"/>
      <c r="C17" s="159"/>
      <c r="D17" s="164" t="s">
        <v>30</v>
      </c>
      <c r="E17" s="160"/>
      <c r="F17" s="161"/>
      <c r="G17" s="161"/>
      <c r="H17" s="161"/>
      <c r="I17" s="164"/>
      <c r="J17" s="232" t="s">
        <v>247</v>
      </c>
      <c r="K17" s="233"/>
      <c r="L17" s="163" t="s">
        <v>34</v>
      </c>
      <c r="M17" s="161"/>
      <c r="N17" s="161"/>
      <c r="O17" s="161"/>
      <c r="P17" s="161"/>
      <c r="Q17" s="161"/>
      <c r="R17" s="31"/>
    </row>
    <row r="18" spans="1:18" ht="14.4">
      <c r="A18" s="165"/>
      <c r="B18" s="162"/>
      <c r="C18" s="159"/>
      <c r="D18" s="164" t="s">
        <v>31</v>
      </c>
      <c r="E18" s="160"/>
      <c r="F18" s="161"/>
      <c r="G18" s="161"/>
      <c r="H18" s="161"/>
      <c r="I18" s="164"/>
      <c r="J18" s="232" t="s">
        <v>248</v>
      </c>
      <c r="K18" s="233"/>
      <c r="L18" s="163" t="s">
        <v>32</v>
      </c>
      <c r="M18" s="161"/>
      <c r="N18" s="161"/>
      <c r="O18" s="161"/>
      <c r="P18" s="161"/>
      <c r="Q18" s="161"/>
      <c r="R18" s="31"/>
    </row>
    <row r="19" spans="1:18">
      <c r="D19" s="19" t="s">
        <v>87</v>
      </c>
    </row>
    <row r="21" spans="1:18" ht="18" customHeight="1">
      <c r="A21" s="221" t="s">
        <v>4</v>
      </c>
      <c r="B21" s="219" t="s">
        <v>11</v>
      </c>
      <c r="C21" s="221" t="s">
        <v>5</v>
      </c>
      <c r="D21" s="221" t="s">
        <v>6</v>
      </c>
      <c r="E21" s="221" t="s">
        <v>7</v>
      </c>
      <c r="F21" s="221" t="s">
        <v>18</v>
      </c>
      <c r="G21" s="222"/>
      <c r="H21" s="222"/>
      <c r="I21" s="222"/>
      <c r="J21" s="221" t="s">
        <v>19</v>
      </c>
      <c r="K21" s="222"/>
      <c r="L21" s="222"/>
      <c r="M21" s="222"/>
      <c r="N21" s="221" t="s">
        <v>13</v>
      </c>
      <c r="O21" s="221" t="s">
        <v>15</v>
      </c>
      <c r="P21" s="221" t="s">
        <v>14</v>
      </c>
      <c r="Q21" s="221" t="s">
        <v>16</v>
      </c>
    </row>
    <row r="22" spans="1:18" ht="15.75" customHeight="1">
      <c r="A22" s="222"/>
      <c r="B22" s="220"/>
      <c r="C22" s="221"/>
      <c r="D22" s="221"/>
      <c r="E22" s="222"/>
      <c r="F22" s="221" t="s">
        <v>8</v>
      </c>
      <c r="G22" s="221" t="s">
        <v>10</v>
      </c>
      <c r="H22" s="222"/>
      <c r="I22" s="222"/>
      <c r="J22" s="221" t="s">
        <v>8</v>
      </c>
      <c r="K22" s="221" t="s">
        <v>10</v>
      </c>
      <c r="L22" s="222"/>
      <c r="M22" s="222"/>
      <c r="N22" s="221"/>
      <c r="O22" s="221"/>
      <c r="P22" s="221"/>
      <c r="Q22" s="221"/>
    </row>
    <row r="23" spans="1:18" ht="15.75" customHeight="1">
      <c r="A23" s="222"/>
      <c r="B23" s="220"/>
      <c r="C23" s="221"/>
      <c r="D23" s="221"/>
      <c r="E23" s="222"/>
      <c r="F23" s="222"/>
      <c r="G23" s="92" t="s">
        <v>9</v>
      </c>
      <c r="H23" s="92" t="s">
        <v>17</v>
      </c>
      <c r="I23" s="92" t="s">
        <v>12</v>
      </c>
      <c r="J23" s="222"/>
      <c r="K23" s="92" t="s">
        <v>9</v>
      </c>
      <c r="L23" s="92" t="s">
        <v>17</v>
      </c>
      <c r="M23" s="92" t="s">
        <v>12</v>
      </c>
      <c r="N23" s="221"/>
      <c r="O23" s="221"/>
      <c r="P23" s="221"/>
      <c r="Q23" s="221"/>
    </row>
    <row r="24" spans="1:18">
      <c r="A24" s="5">
        <v>1</v>
      </c>
      <c r="B24" s="94">
        <v>2</v>
      </c>
      <c r="C24" s="92">
        <v>3</v>
      </c>
      <c r="D24" s="92">
        <v>4</v>
      </c>
      <c r="E24" s="5">
        <v>5</v>
      </c>
      <c r="F24" s="93">
        <v>6</v>
      </c>
      <c r="G24" s="93">
        <v>7</v>
      </c>
      <c r="H24" s="93">
        <v>8</v>
      </c>
      <c r="I24" s="93">
        <v>9</v>
      </c>
      <c r="J24" s="93">
        <v>10</v>
      </c>
      <c r="K24" s="93">
        <v>11</v>
      </c>
      <c r="L24" s="93">
        <v>12</v>
      </c>
      <c r="M24" s="93">
        <v>13</v>
      </c>
      <c r="N24" s="93">
        <v>14</v>
      </c>
      <c r="O24" s="93">
        <v>15</v>
      </c>
      <c r="P24" s="93">
        <v>16</v>
      </c>
      <c r="Q24" s="93">
        <v>17</v>
      </c>
    </row>
    <row r="25" spans="1:18" ht="12" customHeight="1">
      <c r="A25" s="234" t="s">
        <v>184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</row>
    <row r="26" spans="1:18" ht="15" customHeight="1">
      <c r="A26" s="229" t="s">
        <v>120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</row>
    <row r="27" spans="1:18" ht="102.75" customHeight="1">
      <c r="A27" s="150" t="s">
        <v>36</v>
      </c>
      <c r="B27" s="151" t="s">
        <v>117</v>
      </c>
      <c r="C27" s="152" t="s">
        <v>232</v>
      </c>
      <c r="D27" s="149" t="s">
        <v>118</v>
      </c>
      <c r="E27" s="153" t="s">
        <v>233</v>
      </c>
      <c r="F27" s="154">
        <v>104182.8</v>
      </c>
      <c r="G27" s="154">
        <v>44016.06</v>
      </c>
      <c r="H27" s="154">
        <v>60166.74</v>
      </c>
      <c r="I27" s="154">
        <v>8825.61</v>
      </c>
      <c r="J27" s="155">
        <v>7876</v>
      </c>
      <c r="K27" s="155">
        <v>3328</v>
      </c>
      <c r="L27" s="155">
        <v>4548</v>
      </c>
      <c r="M27" s="155">
        <v>667</v>
      </c>
      <c r="N27" s="155">
        <v>243.35</v>
      </c>
      <c r="O27" s="155">
        <v>18.399999999999999</v>
      </c>
      <c r="P27" s="155">
        <v>41.39</v>
      </c>
      <c r="Q27" s="155">
        <v>3.13</v>
      </c>
    </row>
    <row r="28" spans="1:18" ht="116.4">
      <c r="A28" s="150" t="s">
        <v>37</v>
      </c>
      <c r="B28" s="151" t="s">
        <v>99</v>
      </c>
      <c r="C28" s="152" t="s">
        <v>234</v>
      </c>
      <c r="D28" s="149" t="s">
        <v>100</v>
      </c>
      <c r="E28" s="153" t="s">
        <v>235</v>
      </c>
      <c r="F28" s="154">
        <v>13464.97</v>
      </c>
      <c r="G28" s="155"/>
      <c r="H28" s="154">
        <v>13464.97</v>
      </c>
      <c r="I28" s="154">
        <v>4273.84</v>
      </c>
      <c r="J28" s="155">
        <v>272</v>
      </c>
      <c r="K28" s="155"/>
      <c r="L28" s="155">
        <v>272</v>
      </c>
      <c r="M28" s="155">
        <v>86</v>
      </c>
      <c r="N28" s="155"/>
      <c r="O28" s="155"/>
      <c r="P28" s="155">
        <v>14.93</v>
      </c>
      <c r="Q28" s="155">
        <v>0.3</v>
      </c>
    </row>
    <row r="29" spans="1:18" ht="59.4">
      <c r="A29" s="150" t="s">
        <v>38</v>
      </c>
      <c r="B29" s="151" t="s">
        <v>109</v>
      </c>
      <c r="C29" s="152" t="s">
        <v>236</v>
      </c>
      <c r="D29" s="149" t="s">
        <v>110</v>
      </c>
      <c r="E29" s="153" t="s">
        <v>237</v>
      </c>
      <c r="F29" s="154">
        <v>9934.39</v>
      </c>
      <c r="G29" s="155"/>
      <c r="H29" s="154">
        <v>471.78</v>
      </c>
      <c r="I29" s="154">
        <v>158.93</v>
      </c>
      <c r="J29" s="155">
        <v>2980</v>
      </c>
      <c r="K29" s="155"/>
      <c r="L29" s="155">
        <v>142</v>
      </c>
      <c r="M29" s="155">
        <v>48</v>
      </c>
      <c r="N29" s="155"/>
      <c r="O29" s="155"/>
      <c r="P29" s="155">
        <v>0.66</v>
      </c>
      <c r="Q29" s="155">
        <v>0.2</v>
      </c>
    </row>
    <row r="30" spans="1:18" ht="116.4">
      <c r="A30" s="150" t="s">
        <v>39</v>
      </c>
      <c r="B30" s="151" t="s">
        <v>111</v>
      </c>
      <c r="C30" s="152" t="s">
        <v>238</v>
      </c>
      <c r="D30" s="149" t="s">
        <v>112</v>
      </c>
      <c r="E30" s="153" t="s">
        <v>239</v>
      </c>
      <c r="F30" s="154">
        <v>290304.2</v>
      </c>
      <c r="G30" s="154">
        <v>8021.7</v>
      </c>
      <c r="H30" s="154">
        <v>23003.02</v>
      </c>
      <c r="I30" s="154">
        <v>5469.02</v>
      </c>
      <c r="J30" s="155">
        <v>75595</v>
      </c>
      <c r="K30" s="155">
        <v>2089</v>
      </c>
      <c r="L30" s="155">
        <v>5990</v>
      </c>
      <c r="M30" s="155">
        <v>1424</v>
      </c>
      <c r="N30" s="155">
        <v>38.299999999999997</v>
      </c>
      <c r="O30" s="155">
        <v>9.9700000000000006</v>
      </c>
      <c r="P30" s="155">
        <v>19.079999999999998</v>
      </c>
      <c r="Q30" s="155">
        <v>4.97</v>
      </c>
    </row>
    <row r="31" spans="1:18" ht="131.25" customHeight="1">
      <c r="A31" s="150" t="s">
        <v>40</v>
      </c>
      <c r="B31" s="151" t="s">
        <v>113</v>
      </c>
      <c r="C31" s="152" t="s">
        <v>240</v>
      </c>
      <c r="D31" s="149" t="s">
        <v>112</v>
      </c>
      <c r="E31" s="153" t="s">
        <v>239</v>
      </c>
      <c r="F31" s="154">
        <v>51072.71</v>
      </c>
      <c r="G31" s="154">
        <v>21.92</v>
      </c>
      <c r="H31" s="154">
        <v>60.5</v>
      </c>
      <c r="I31" s="155"/>
      <c r="J31" s="155">
        <v>13299</v>
      </c>
      <c r="K31" s="155">
        <v>6</v>
      </c>
      <c r="L31" s="155">
        <v>16</v>
      </c>
      <c r="M31" s="155"/>
      <c r="N31" s="155">
        <v>0.36</v>
      </c>
      <c r="O31" s="155">
        <v>0.09</v>
      </c>
      <c r="P31" s="155"/>
      <c r="Q31" s="155"/>
    </row>
    <row r="32" spans="1:18" ht="108.6">
      <c r="A32" s="150" t="s">
        <v>41</v>
      </c>
      <c r="B32" s="151" t="s">
        <v>114</v>
      </c>
      <c r="C32" s="152" t="s">
        <v>206</v>
      </c>
      <c r="D32" s="149" t="s">
        <v>115</v>
      </c>
      <c r="E32" s="153" t="s">
        <v>241</v>
      </c>
      <c r="F32" s="154">
        <v>2669.42</v>
      </c>
      <c r="G32" s="155"/>
      <c r="H32" s="155"/>
      <c r="I32" s="155"/>
      <c r="J32" s="155">
        <v>-100771</v>
      </c>
      <c r="K32" s="155"/>
      <c r="L32" s="155"/>
      <c r="M32" s="155"/>
      <c r="N32" s="155"/>
      <c r="O32" s="155"/>
      <c r="P32" s="155"/>
      <c r="Q32" s="155"/>
    </row>
    <row r="33" spans="1:17" ht="108.6">
      <c r="A33" s="150" t="s">
        <v>42</v>
      </c>
      <c r="B33" s="151" t="s">
        <v>242</v>
      </c>
      <c r="C33" s="152" t="s">
        <v>243</v>
      </c>
      <c r="D33" s="149" t="s">
        <v>115</v>
      </c>
      <c r="E33" s="156">
        <v>37.75</v>
      </c>
      <c r="F33" s="154">
        <v>2563.6</v>
      </c>
      <c r="G33" s="155"/>
      <c r="H33" s="155"/>
      <c r="I33" s="155"/>
      <c r="J33" s="155">
        <v>96776</v>
      </c>
      <c r="K33" s="155"/>
      <c r="L33" s="155"/>
      <c r="M33" s="155"/>
      <c r="N33" s="155"/>
      <c r="O33" s="155"/>
      <c r="P33" s="155"/>
      <c r="Q33" s="155"/>
    </row>
    <row r="34" spans="1:17" ht="116.4">
      <c r="A34" s="150" t="s">
        <v>43</v>
      </c>
      <c r="B34" s="151" t="s">
        <v>106</v>
      </c>
      <c r="C34" s="152" t="s">
        <v>194</v>
      </c>
      <c r="D34" s="149" t="s">
        <v>97</v>
      </c>
      <c r="E34" s="156">
        <v>37.75</v>
      </c>
      <c r="F34" s="154">
        <v>210.47</v>
      </c>
      <c r="G34" s="155"/>
      <c r="H34" s="154">
        <v>210.47</v>
      </c>
      <c r="I34" s="155"/>
      <c r="J34" s="155">
        <v>7945</v>
      </c>
      <c r="K34" s="155"/>
      <c r="L34" s="155">
        <v>7945</v>
      </c>
      <c r="M34" s="155"/>
      <c r="N34" s="155"/>
      <c r="O34" s="155"/>
      <c r="P34" s="155"/>
      <c r="Q34" s="155"/>
    </row>
    <row r="35" spans="1:17" ht="15" customHeight="1">
      <c r="A35" s="229" t="s">
        <v>51</v>
      </c>
      <c r="B35" s="230"/>
      <c r="C35" s="230"/>
      <c r="D35" s="230"/>
      <c r="E35" s="230"/>
      <c r="F35" s="230"/>
      <c r="G35" s="230"/>
      <c r="H35" s="230"/>
      <c r="I35" s="230"/>
      <c r="J35" s="154">
        <v>103972</v>
      </c>
      <c r="K35" s="154">
        <v>5423</v>
      </c>
      <c r="L35" s="154">
        <v>18913</v>
      </c>
      <c r="M35" s="154">
        <v>2225</v>
      </c>
      <c r="N35" s="155"/>
      <c r="O35" s="154">
        <v>28.46</v>
      </c>
      <c r="P35" s="155"/>
      <c r="Q35" s="154">
        <v>8.6</v>
      </c>
    </row>
    <row r="36" spans="1:17" ht="15" customHeight="1">
      <c r="A36" s="229" t="s">
        <v>20</v>
      </c>
      <c r="B36" s="230"/>
      <c r="C36" s="230"/>
      <c r="D36" s="230"/>
      <c r="E36" s="230"/>
      <c r="F36" s="230"/>
      <c r="G36" s="230"/>
      <c r="H36" s="230"/>
      <c r="I36" s="230"/>
      <c r="J36" s="154">
        <v>6175</v>
      </c>
      <c r="K36" s="155"/>
      <c r="L36" s="155"/>
      <c r="M36" s="155"/>
      <c r="N36" s="155"/>
      <c r="O36" s="155"/>
      <c r="P36" s="155"/>
      <c r="Q36" s="155"/>
    </row>
    <row r="37" spans="1:17" ht="15" customHeight="1">
      <c r="A37" s="229" t="s">
        <v>47</v>
      </c>
      <c r="B37" s="230"/>
      <c r="C37" s="230"/>
      <c r="D37" s="230"/>
      <c r="E37" s="230"/>
      <c r="F37" s="230"/>
      <c r="G37" s="230"/>
      <c r="H37" s="230"/>
      <c r="I37" s="230"/>
      <c r="J37" s="155"/>
      <c r="K37" s="155"/>
      <c r="L37" s="155"/>
      <c r="M37" s="155"/>
      <c r="N37" s="155"/>
      <c r="O37" s="155"/>
      <c r="P37" s="155"/>
      <c r="Q37" s="155"/>
    </row>
    <row r="38" spans="1:17" ht="15" customHeight="1">
      <c r="A38" s="229" t="s">
        <v>244</v>
      </c>
      <c r="B38" s="230"/>
      <c r="C38" s="230"/>
      <c r="D38" s="230"/>
      <c r="E38" s="230"/>
      <c r="F38" s="230"/>
      <c r="G38" s="230"/>
      <c r="H38" s="230"/>
      <c r="I38" s="230"/>
      <c r="J38" s="154">
        <v>6175</v>
      </c>
      <c r="K38" s="155"/>
      <c r="L38" s="155"/>
      <c r="M38" s="155"/>
      <c r="N38" s="155"/>
      <c r="O38" s="155"/>
      <c r="P38" s="155"/>
      <c r="Q38" s="155"/>
    </row>
    <row r="39" spans="1:17" ht="15" customHeight="1">
      <c r="A39" s="229" t="s">
        <v>21</v>
      </c>
      <c r="B39" s="230"/>
      <c r="C39" s="230"/>
      <c r="D39" s="230"/>
      <c r="E39" s="230"/>
      <c r="F39" s="230"/>
      <c r="G39" s="230"/>
      <c r="H39" s="230"/>
      <c r="I39" s="230"/>
      <c r="J39" s="154">
        <v>3059</v>
      </c>
      <c r="K39" s="155"/>
      <c r="L39" s="155"/>
      <c r="M39" s="155"/>
      <c r="N39" s="155"/>
      <c r="O39" s="155"/>
      <c r="P39" s="155"/>
      <c r="Q39" s="155"/>
    </row>
    <row r="40" spans="1:17" ht="15" customHeight="1">
      <c r="A40" s="229" t="s">
        <v>47</v>
      </c>
      <c r="B40" s="230"/>
      <c r="C40" s="230"/>
      <c r="D40" s="230"/>
      <c r="E40" s="230"/>
      <c r="F40" s="230"/>
      <c r="G40" s="230"/>
      <c r="H40" s="230"/>
      <c r="I40" s="230"/>
      <c r="J40" s="155"/>
      <c r="K40" s="155"/>
      <c r="L40" s="155"/>
      <c r="M40" s="155"/>
      <c r="N40" s="155"/>
      <c r="O40" s="155"/>
      <c r="P40" s="155"/>
      <c r="Q40" s="155"/>
    </row>
    <row r="41" spans="1:17" ht="15" customHeight="1">
      <c r="A41" s="229" t="s">
        <v>245</v>
      </c>
      <c r="B41" s="230"/>
      <c r="C41" s="230"/>
      <c r="D41" s="230"/>
      <c r="E41" s="230"/>
      <c r="F41" s="230"/>
      <c r="G41" s="230"/>
      <c r="H41" s="230"/>
      <c r="I41" s="230"/>
      <c r="J41" s="154">
        <v>3059</v>
      </c>
      <c r="K41" s="155"/>
      <c r="L41" s="155"/>
      <c r="M41" s="155"/>
      <c r="N41" s="155"/>
      <c r="O41" s="155"/>
      <c r="P41" s="155"/>
      <c r="Q41" s="155"/>
    </row>
    <row r="42" spans="1:17" ht="15" customHeight="1">
      <c r="A42" s="231" t="s">
        <v>22</v>
      </c>
      <c r="B42" s="230"/>
      <c r="C42" s="230"/>
      <c r="D42" s="230"/>
      <c r="E42" s="230"/>
      <c r="F42" s="230"/>
      <c r="G42" s="230"/>
      <c r="H42" s="230"/>
      <c r="I42" s="230"/>
      <c r="J42" s="155"/>
      <c r="K42" s="155"/>
      <c r="L42" s="155"/>
      <c r="M42" s="155"/>
      <c r="N42" s="155"/>
      <c r="O42" s="155"/>
      <c r="P42" s="155"/>
      <c r="Q42" s="155"/>
    </row>
    <row r="43" spans="1:17" ht="15" customHeight="1">
      <c r="A43" s="229" t="s">
        <v>23</v>
      </c>
      <c r="B43" s="230"/>
      <c r="C43" s="230"/>
      <c r="D43" s="230"/>
      <c r="E43" s="230"/>
      <c r="F43" s="230"/>
      <c r="G43" s="230"/>
      <c r="H43" s="230"/>
      <c r="I43" s="230"/>
      <c r="J43" s="154">
        <v>113206</v>
      </c>
      <c r="K43" s="155"/>
      <c r="L43" s="155"/>
      <c r="M43" s="155"/>
      <c r="N43" s="155"/>
      <c r="O43" s="154">
        <v>28.46</v>
      </c>
      <c r="P43" s="155"/>
      <c r="Q43" s="154">
        <v>8.6</v>
      </c>
    </row>
    <row r="44" spans="1:17" ht="15" customHeight="1">
      <c r="A44" s="229" t="s">
        <v>57</v>
      </c>
      <c r="B44" s="230"/>
      <c r="C44" s="230"/>
      <c r="D44" s="230"/>
      <c r="E44" s="230"/>
      <c r="F44" s="230"/>
      <c r="G44" s="230"/>
      <c r="H44" s="230"/>
      <c r="I44" s="230"/>
      <c r="J44" s="155"/>
      <c r="K44" s="155"/>
      <c r="L44" s="155"/>
      <c r="M44" s="155"/>
      <c r="N44" s="155"/>
      <c r="O44" s="155"/>
      <c r="P44" s="155"/>
      <c r="Q44" s="155"/>
    </row>
    <row r="45" spans="1:17" ht="15" customHeight="1">
      <c r="A45" s="229" t="s">
        <v>24</v>
      </c>
      <c r="B45" s="230"/>
      <c r="C45" s="230"/>
      <c r="D45" s="230"/>
      <c r="E45" s="230"/>
      <c r="F45" s="230"/>
      <c r="G45" s="230"/>
      <c r="H45" s="230"/>
      <c r="I45" s="230"/>
      <c r="J45" s="154">
        <v>79636</v>
      </c>
      <c r="K45" s="155"/>
      <c r="L45" s="155"/>
      <c r="M45" s="155"/>
      <c r="N45" s="155"/>
      <c r="O45" s="155"/>
      <c r="P45" s="155"/>
      <c r="Q45" s="155"/>
    </row>
    <row r="46" spans="1:17" ht="15" customHeight="1">
      <c r="A46" s="229" t="s">
        <v>25</v>
      </c>
      <c r="B46" s="230"/>
      <c r="C46" s="230"/>
      <c r="D46" s="230"/>
      <c r="E46" s="230"/>
      <c r="F46" s="230"/>
      <c r="G46" s="230"/>
      <c r="H46" s="230"/>
      <c r="I46" s="230"/>
      <c r="J46" s="154">
        <v>18913</v>
      </c>
      <c r="K46" s="155"/>
      <c r="L46" s="155"/>
      <c r="M46" s="155"/>
      <c r="N46" s="155"/>
      <c r="O46" s="155"/>
      <c r="P46" s="155"/>
      <c r="Q46" s="155"/>
    </row>
    <row r="47" spans="1:17" ht="15" customHeight="1">
      <c r="A47" s="229" t="s">
        <v>26</v>
      </c>
      <c r="B47" s="230"/>
      <c r="C47" s="230"/>
      <c r="D47" s="230"/>
      <c r="E47" s="230"/>
      <c r="F47" s="230"/>
      <c r="G47" s="230"/>
      <c r="H47" s="230"/>
      <c r="I47" s="230"/>
      <c r="J47" s="154">
        <v>7648</v>
      </c>
      <c r="K47" s="155"/>
      <c r="L47" s="155"/>
      <c r="M47" s="155"/>
      <c r="N47" s="155"/>
      <c r="O47" s="155"/>
      <c r="P47" s="155"/>
      <c r="Q47" s="155"/>
    </row>
    <row r="48" spans="1:17" ht="15" customHeight="1">
      <c r="A48" s="229" t="s">
        <v>27</v>
      </c>
      <c r="B48" s="230"/>
      <c r="C48" s="230"/>
      <c r="D48" s="230"/>
      <c r="E48" s="230"/>
      <c r="F48" s="230"/>
      <c r="G48" s="230"/>
      <c r="H48" s="230"/>
      <c r="I48" s="230"/>
      <c r="J48" s="154">
        <v>6175</v>
      </c>
      <c r="K48" s="155"/>
      <c r="L48" s="155"/>
      <c r="M48" s="155"/>
      <c r="N48" s="155"/>
      <c r="O48" s="155"/>
      <c r="P48" s="155"/>
      <c r="Q48" s="155"/>
    </row>
    <row r="49" spans="1:17" ht="15" customHeight="1">
      <c r="A49" s="229" t="s">
        <v>28</v>
      </c>
      <c r="B49" s="230"/>
      <c r="C49" s="230"/>
      <c r="D49" s="230"/>
      <c r="E49" s="230"/>
      <c r="F49" s="230"/>
      <c r="G49" s="230"/>
      <c r="H49" s="230"/>
      <c r="I49" s="230"/>
      <c r="J49" s="154">
        <v>3059</v>
      </c>
      <c r="K49" s="155"/>
      <c r="L49" s="155"/>
      <c r="M49" s="155"/>
      <c r="N49" s="155"/>
      <c r="O49" s="155"/>
      <c r="P49" s="155"/>
      <c r="Q49" s="155"/>
    </row>
    <row r="50" spans="1:17" ht="15" customHeight="1">
      <c r="A50" s="229" t="s">
        <v>58</v>
      </c>
      <c r="B50" s="230"/>
      <c r="C50" s="230"/>
      <c r="D50" s="230"/>
      <c r="E50" s="230"/>
      <c r="F50" s="230"/>
      <c r="G50" s="230"/>
      <c r="H50" s="230"/>
      <c r="I50" s="230"/>
      <c r="J50" s="154">
        <v>22641</v>
      </c>
      <c r="K50" s="155"/>
      <c r="L50" s="155"/>
      <c r="M50" s="155"/>
      <c r="N50" s="155"/>
      <c r="O50" s="155"/>
      <c r="P50" s="155"/>
      <c r="Q50" s="155"/>
    </row>
    <row r="51" spans="1:17" ht="15" customHeight="1">
      <c r="A51" s="231" t="s">
        <v>29</v>
      </c>
      <c r="B51" s="230"/>
      <c r="C51" s="230"/>
      <c r="D51" s="230"/>
      <c r="E51" s="230"/>
      <c r="F51" s="230"/>
      <c r="G51" s="230"/>
      <c r="H51" s="230"/>
      <c r="I51" s="230"/>
      <c r="J51" s="157">
        <v>135847</v>
      </c>
      <c r="K51" s="155"/>
      <c r="L51" s="155"/>
      <c r="M51" s="155"/>
      <c r="N51" s="155"/>
      <c r="O51" s="157">
        <v>28.46</v>
      </c>
      <c r="P51" s="155"/>
      <c r="Q51" s="157">
        <v>8.6</v>
      </c>
    </row>
    <row r="52" spans="1:17" ht="14.4">
      <c r="A52" s="120"/>
      <c r="B52" s="120"/>
      <c r="C52" s="120"/>
      <c r="D52" s="120"/>
      <c r="E52" s="120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</row>
    <row r="53" spans="1:17" ht="15" customHeight="1">
      <c r="A53" s="225" t="s">
        <v>85</v>
      </c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</row>
    <row r="54" spans="1:17" ht="12" customHeight="1">
      <c r="A54" s="227" t="s">
        <v>35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</row>
    <row r="55" spans="1:17" ht="14.4">
      <c r="A55" s="84"/>
      <c r="B55" s="84"/>
      <c r="C55" s="84"/>
      <c r="D55" s="84"/>
      <c r="E55" s="84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</row>
    <row r="56" spans="1:17" ht="14.4">
      <c r="A56" s="225" t="s">
        <v>48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</row>
    <row r="57" spans="1:17">
      <c r="A57" s="227" t="s">
        <v>35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</row>
    <row r="58" spans="1:17"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</row>
    <row r="59" spans="1:17"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</row>
    <row r="60" spans="1:17"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  <row r="61" spans="1:17"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</row>
    <row r="62" spans="1:17"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</row>
    <row r="63" spans="1:17"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</row>
    <row r="64" spans="1:17"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</row>
    <row r="65" spans="6:17"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</row>
    <row r="66" spans="6:17"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</row>
    <row r="67" spans="6:17"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</row>
    <row r="68" spans="6:17"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</row>
    <row r="69" spans="6:17"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</row>
    <row r="70" spans="6:17"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</row>
    <row r="71" spans="6:17"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</row>
    <row r="72" spans="6:17"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</row>
    <row r="73" spans="6:17"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</row>
    <row r="74" spans="6:17"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</row>
    <row r="75" spans="6:17"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</row>
    <row r="76" spans="6:17"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</row>
    <row r="77" spans="6:17"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</row>
    <row r="78" spans="6:17"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</row>
    <row r="79" spans="6:17"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</row>
    <row r="80" spans="6:17"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</row>
    <row r="81" spans="6:17"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</row>
    <row r="82" spans="6:17"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</row>
    <row r="83" spans="6:17"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</row>
    <row r="84" spans="6:17"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</row>
    <row r="85" spans="6:17"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</row>
    <row r="86" spans="6:17"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</row>
    <row r="87" spans="6:17"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</row>
    <row r="88" spans="6:17"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</row>
    <row r="89" spans="6:17"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</row>
    <row r="90" spans="6:17"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</row>
    <row r="91" spans="6:17"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</row>
    <row r="92" spans="6:17"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</row>
    <row r="93" spans="6:17"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</row>
    <row r="94" spans="6:17"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</row>
    <row r="95" spans="6:17"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</row>
    <row r="96" spans="6:17"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</row>
    <row r="97" spans="6:17"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</row>
    <row r="98" spans="6:17"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</row>
    <row r="99" spans="6:17"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</row>
    <row r="100" spans="6:17"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</row>
    <row r="101" spans="6:17"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</row>
    <row r="102" spans="6:17"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</row>
    <row r="103" spans="6:17"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</row>
    <row r="104" spans="6:17"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</row>
    <row r="105" spans="6:17"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</row>
    <row r="106" spans="6:17"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</row>
    <row r="107" spans="6:17"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</row>
    <row r="108" spans="6:17"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</row>
    <row r="109" spans="6:17"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</row>
    <row r="110" spans="6:17"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</row>
    <row r="111" spans="6:17"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</row>
    <row r="112" spans="6:17"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</row>
    <row r="113" spans="6:17"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</row>
    <row r="114" spans="6:17"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</row>
    <row r="115" spans="6:17"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</row>
    <row r="116" spans="6:17"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</row>
    <row r="117" spans="6:17"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</row>
    <row r="118" spans="6:17"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</row>
    <row r="119" spans="6:17"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</row>
    <row r="120" spans="6:17"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</row>
    <row r="121" spans="6:17"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</row>
    <row r="122" spans="6:17"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</row>
    <row r="123" spans="6:17"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</row>
    <row r="124" spans="6:17"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</row>
    <row r="125" spans="6:17"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</row>
    <row r="126" spans="6:17"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</row>
    <row r="127" spans="6:17"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</row>
    <row r="128" spans="6:17"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</row>
    <row r="129" spans="6:17"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</row>
    <row r="130" spans="6:17"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</row>
    <row r="131" spans="6:17"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</row>
    <row r="132" spans="6:17"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</row>
    <row r="133" spans="6:17"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</row>
    <row r="134" spans="6:17"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</row>
    <row r="135" spans="6:17"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</row>
    <row r="136" spans="6:17"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</row>
    <row r="137" spans="6:17"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</row>
    <row r="138" spans="6:17"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</row>
    <row r="139" spans="6:17"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</row>
    <row r="140" spans="6:17"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</row>
    <row r="141" spans="6:17"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</row>
    <row r="142" spans="6:17"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</row>
    <row r="143" spans="6:17"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</row>
  </sheetData>
  <mergeCells count="43">
    <mergeCell ref="A25:Q25"/>
    <mergeCell ref="A26:Q26"/>
    <mergeCell ref="A35:I35"/>
    <mergeCell ref="A36:I36"/>
    <mergeCell ref="J18:K18"/>
    <mergeCell ref="A21:A23"/>
    <mergeCell ref="B21:B23"/>
    <mergeCell ref="C21:C23"/>
    <mergeCell ref="D21:D23"/>
    <mergeCell ref="E21:E23"/>
    <mergeCell ref="G22:I22"/>
    <mergeCell ref="J22:J23"/>
    <mergeCell ref="K22:M22"/>
    <mergeCell ref="A47:I47"/>
    <mergeCell ref="A48:I48"/>
    <mergeCell ref="A37:I37"/>
    <mergeCell ref="A38:I38"/>
    <mergeCell ref="A39:I39"/>
    <mergeCell ref="A40:I40"/>
    <mergeCell ref="A41:I41"/>
    <mergeCell ref="A42:I42"/>
    <mergeCell ref="M2:Q2"/>
    <mergeCell ref="D12:P12"/>
    <mergeCell ref="J16:K16"/>
    <mergeCell ref="J17:K17"/>
    <mergeCell ref="A53:Q53"/>
    <mergeCell ref="A43:I43"/>
    <mergeCell ref="A44:I44"/>
    <mergeCell ref="F21:I21"/>
    <mergeCell ref="J21:M21"/>
    <mergeCell ref="N21:N23"/>
    <mergeCell ref="O21:O23"/>
    <mergeCell ref="P21:P23"/>
    <mergeCell ref="Q21:Q23"/>
    <mergeCell ref="F22:F23"/>
    <mergeCell ref="A45:I45"/>
    <mergeCell ref="A46:I46"/>
    <mergeCell ref="A54:Q54"/>
    <mergeCell ref="A56:Q56"/>
    <mergeCell ref="A57:Q57"/>
    <mergeCell ref="A51:I51"/>
    <mergeCell ref="A49:I49"/>
    <mergeCell ref="A50:I50"/>
  </mergeCells>
  <printOptions horizontalCentered="1"/>
  <pageMargins left="0.23622047244094491" right="0.19685039370078741" top="0.39370078740157483" bottom="0.39370078740157483" header="0.19685039370078741" footer="0.19685039370078741"/>
  <pageSetup paperSize="9" fitToHeight="3" orientation="landscape" r:id="rId1"/>
  <headerFooter alignWithMargins="0">
    <oddHeader>&amp;LГранд-СМЕТА</oddHeader>
    <oddFooter>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R144"/>
  <sheetViews>
    <sheetView showGridLines="0" zoomScaleNormal="75" zoomScaleSheetLayoutView="75" workbookViewId="0">
      <selection activeCell="C5" sqref="C5"/>
    </sheetView>
  </sheetViews>
  <sheetFormatPr defaultColWidth="9.109375" defaultRowHeight="11.4" outlineLevelRow="2"/>
  <cols>
    <col min="1" max="1" width="3.33203125" style="3" customWidth="1"/>
    <col min="2" max="2" width="16.109375" style="56" customWidth="1"/>
    <col min="3" max="3" width="25.33203125" style="23" customWidth="1"/>
    <col min="4" max="4" width="8.88671875" style="6" customWidth="1"/>
    <col min="5" max="5" width="7.109375" style="3" customWidth="1"/>
    <col min="6" max="6" width="6.88671875" style="8" customWidth="1"/>
    <col min="7" max="7" width="6.6640625" style="8" customWidth="1"/>
    <col min="8" max="8" width="8.33203125" style="8" customWidth="1"/>
    <col min="9" max="9" width="6.6640625" style="8" customWidth="1"/>
    <col min="10" max="10" width="6.88671875" style="8" customWidth="1"/>
    <col min="11" max="11" width="6.6640625" style="8" customWidth="1"/>
    <col min="12" max="12" width="8.109375" style="8" customWidth="1"/>
    <col min="13" max="17" width="6.6640625" style="8" customWidth="1"/>
    <col min="18" max="16384" width="9.109375" style="7"/>
  </cols>
  <sheetData>
    <row r="1" spans="1:18" ht="14.4" outlineLevel="2">
      <c r="A1" s="61"/>
      <c r="B1" s="30"/>
      <c r="C1" s="85"/>
      <c r="D1" s="58"/>
      <c r="E1" s="86"/>
      <c r="F1" s="87"/>
      <c r="G1" s="87"/>
      <c r="H1" s="87"/>
      <c r="I1" s="87"/>
      <c r="J1" s="87"/>
      <c r="K1" s="87"/>
      <c r="L1" s="87"/>
      <c r="M1" s="88" t="s">
        <v>59</v>
      </c>
      <c r="N1" s="88"/>
      <c r="O1" s="87"/>
      <c r="P1" s="87"/>
      <c r="Q1" s="87"/>
      <c r="R1" s="30"/>
    </row>
    <row r="2" spans="1:18" ht="14.4" customHeight="1" outlineLevel="1">
      <c r="A2" s="62"/>
      <c r="B2" s="30"/>
      <c r="C2" s="85"/>
      <c r="D2" s="58"/>
      <c r="E2" s="86"/>
      <c r="F2" s="87"/>
      <c r="G2" s="87"/>
      <c r="H2" s="87"/>
      <c r="I2" s="87"/>
      <c r="J2" s="87"/>
      <c r="K2" s="87"/>
      <c r="L2" s="87"/>
      <c r="M2" s="223" t="s">
        <v>91</v>
      </c>
      <c r="N2" s="223"/>
      <c r="O2" s="223"/>
      <c r="P2" s="223"/>
      <c r="Q2" s="223"/>
      <c r="R2" s="30"/>
    </row>
    <row r="3" spans="1:18" s="28" customFormat="1" ht="15" customHeight="1">
      <c r="A3" s="62"/>
      <c r="B3" s="30"/>
      <c r="C3" s="85"/>
      <c r="D3" s="58"/>
      <c r="E3" s="86"/>
      <c r="F3" s="87"/>
      <c r="G3" s="87"/>
      <c r="H3" s="87"/>
      <c r="I3" s="87"/>
      <c r="J3" s="87"/>
      <c r="K3" s="87"/>
      <c r="L3" s="87"/>
      <c r="M3" s="89" t="s">
        <v>92</v>
      </c>
      <c r="N3" s="89"/>
      <c r="O3" s="87"/>
      <c r="P3" s="87"/>
      <c r="Q3" s="87"/>
      <c r="R3" s="59"/>
    </row>
    <row r="4" spans="1:18" s="28" customFormat="1" ht="15" customHeight="1">
      <c r="A4" s="62"/>
      <c r="B4" s="30"/>
      <c r="C4" s="85"/>
      <c r="D4" s="58"/>
      <c r="E4" s="86"/>
      <c r="F4" s="87"/>
      <c r="G4" s="87"/>
      <c r="H4" s="87"/>
      <c r="I4" s="87"/>
      <c r="J4" s="87"/>
      <c r="K4" s="87"/>
      <c r="L4" s="87"/>
      <c r="M4" s="90" t="s">
        <v>336</v>
      </c>
      <c r="N4" s="90"/>
      <c r="O4" s="87"/>
      <c r="P4" s="87"/>
      <c r="Q4" s="87"/>
      <c r="R4" s="30"/>
    </row>
    <row r="5" spans="1:18" outlineLevel="1">
      <c r="A5" s="56"/>
      <c r="M5" s="24"/>
    </row>
    <row r="6" spans="1:18">
      <c r="D6" s="55"/>
      <c r="E6" s="11"/>
      <c r="H6" s="3" t="s">
        <v>94</v>
      </c>
      <c r="J6" s="12"/>
      <c r="K6" s="12"/>
      <c r="L6" s="9"/>
      <c r="M6" s="9"/>
    </row>
    <row r="7" spans="1:18">
      <c r="E7" s="13"/>
      <c r="F7" s="14"/>
      <c r="G7" s="14"/>
      <c r="H7" s="20" t="s">
        <v>0</v>
      </c>
      <c r="I7" s="4"/>
      <c r="J7" s="9"/>
    </row>
    <row r="8" spans="1:18">
      <c r="E8" s="7"/>
    </row>
    <row r="9" spans="1:18" ht="12">
      <c r="E9" s="7"/>
      <c r="F9" s="12"/>
      <c r="G9" s="12"/>
      <c r="H9" s="21" t="s">
        <v>174</v>
      </c>
      <c r="I9" s="21"/>
      <c r="J9" s="12"/>
    </row>
    <row r="10" spans="1:18">
      <c r="E10" s="7"/>
      <c r="H10" s="2" t="s">
        <v>1</v>
      </c>
      <c r="I10" s="3"/>
    </row>
    <row r="11" spans="1:18">
      <c r="E11" s="7"/>
    </row>
    <row r="12" spans="1:18" ht="41.25" customHeight="1">
      <c r="C12" s="10" t="s">
        <v>2</v>
      </c>
      <c r="D12" s="224" t="s">
        <v>170</v>
      </c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</row>
    <row r="13" spans="1:18">
      <c r="E13" s="13"/>
      <c r="F13" s="9"/>
      <c r="G13" s="9"/>
      <c r="H13" s="22" t="s">
        <v>3</v>
      </c>
      <c r="I13" s="15"/>
      <c r="J13" s="9"/>
      <c r="K13" s="9"/>
    </row>
    <row r="14" spans="1:18">
      <c r="A14" s="16"/>
      <c r="B14" s="17"/>
      <c r="E14" s="7"/>
    </row>
    <row r="15" spans="1:18">
      <c r="D15" s="18" t="s">
        <v>33</v>
      </c>
      <c r="I15" s="18"/>
      <c r="J15" s="18"/>
      <c r="R15" s="8"/>
    </row>
    <row r="16" spans="1:18" ht="14.4">
      <c r="A16" s="148"/>
      <c r="B16" s="145"/>
      <c r="C16" s="142"/>
      <c r="D16" s="147" t="s">
        <v>121</v>
      </c>
      <c r="E16" s="143"/>
      <c r="F16" s="144"/>
      <c r="G16" s="144"/>
      <c r="H16" s="144"/>
      <c r="I16" s="147"/>
      <c r="J16" s="232" t="s">
        <v>229</v>
      </c>
      <c r="K16" s="233"/>
      <c r="L16" s="146" t="s">
        <v>34</v>
      </c>
      <c r="M16" s="144"/>
      <c r="N16" s="144"/>
      <c r="O16" s="144"/>
      <c r="P16" s="144"/>
      <c r="Q16" s="144"/>
      <c r="R16" s="141"/>
    </row>
    <row r="17" spans="1:18" ht="14.4">
      <c r="A17" s="148"/>
      <c r="B17" s="145"/>
      <c r="C17" s="142"/>
      <c r="D17" s="147" t="s">
        <v>30</v>
      </c>
      <c r="E17" s="143"/>
      <c r="F17" s="144"/>
      <c r="G17" s="144"/>
      <c r="H17" s="144"/>
      <c r="I17" s="147"/>
      <c r="J17" s="232" t="s">
        <v>230</v>
      </c>
      <c r="K17" s="233"/>
      <c r="L17" s="146" t="s">
        <v>34</v>
      </c>
      <c r="M17" s="144"/>
      <c r="N17" s="144"/>
      <c r="O17" s="144"/>
      <c r="P17" s="144"/>
      <c r="Q17" s="144"/>
      <c r="R17" s="31"/>
    </row>
    <row r="18" spans="1:18" ht="14.4">
      <c r="A18" s="148"/>
      <c r="B18" s="145"/>
      <c r="C18" s="142"/>
      <c r="D18" s="147" t="s">
        <v>31</v>
      </c>
      <c r="E18" s="143"/>
      <c r="F18" s="144"/>
      <c r="G18" s="144"/>
      <c r="H18" s="144"/>
      <c r="I18" s="147"/>
      <c r="J18" s="232" t="s">
        <v>231</v>
      </c>
      <c r="K18" s="233"/>
      <c r="L18" s="146" t="s">
        <v>32</v>
      </c>
      <c r="M18" s="144"/>
      <c r="N18" s="144"/>
      <c r="O18" s="144"/>
      <c r="P18" s="144"/>
      <c r="Q18" s="144"/>
      <c r="R18" s="31"/>
    </row>
    <row r="19" spans="1:18">
      <c r="D19" s="19" t="s">
        <v>87</v>
      </c>
    </row>
    <row r="21" spans="1:18" ht="18" customHeight="1">
      <c r="A21" s="221" t="s">
        <v>4</v>
      </c>
      <c r="B21" s="219" t="s">
        <v>11</v>
      </c>
      <c r="C21" s="221" t="s">
        <v>5</v>
      </c>
      <c r="D21" s="221" t="s">
        <v>6</v>
      </c>
      <c r="E21" s="221" t="s">
        <v>7</v>
      </c>
      <c r="F21" s="221" t="s">
        <v>18</v>
      </c>
      <c r="G21" s="222"/>
      <c r="H21" s="222"/>
      <c r="I21" s="222"/>
      <c r="J21" s="221" t="s">
        <v>19</v>
      </c>
      <c r="K21" s="222"/>
      <c r="L21" s="222"/>
      <c r="M21" s="222"/>
      <c r="N21" s="221" t="s">
        <v>13</v>
      </c>
      <c r="O21" s="221" t="s">
        <v>15</v>
      </c>
      <c r="P21" s="221" t="s">
        <v>14</v>
      </c>
      <c r="Q21" s="221" t="s">
        <v>16</v>
      </c>
    </row>
    <row r="22" spans="1:18" ht="15.75" customHeight="1">
      <c r="A22" s="222"/>
      <c r="B22" s="220"/>
      <c r="C22" s="221"/>
      <c r="D22" s="221"/>
      <c r="E22" s="222"/>
      <c r="F22" s="221" t="s">
        <v>8</v>
      </c>
      <c r="G22" s="221" t="s">
        <v>10</v>
      </c>
      <c r="H22" s="222"/>
      <c r="I22" s="222"/>
      <c r="J22" s="221" t="s">
        <v>8</v>
      </c>
      <c r="K22" s="221" t="s">
        <v>10</v>
      </c>
      <c r="L22" s="222"/>
      <c r="M22" s="222"/>
      <c r="N22" s="221"/>
      <c r="O22" s="221"/>
      <c r="P22" s="221"/>
      <c r="Q22" s="221"/>
    </row>
    <row r="23" spans="1:18" ht="15.75" customHeight="1">
      <c r="A23" s="222"/>
      <c r="B23" s="220"/>
      <c r="C23" s="221"/>
      <c r="D23" s="221"/>
      <c r="E23" s="222"/>
      <c r="F23" s="222"/>
      <c r="G23" s="52" t="s">
        <v>9</v>
      </c>
      <c r="H23" s="52" t="s">
        <v>17</v>
      </c>
      <c r="I23" s="52" t="s">
        <v>12</v>
      </c>
      <c r="J23" s="222"/>
      <c r="K23" s="52" t="s">
        <v>9</v>
      </c>
      <c r="L23" s="52" t="s">
        <v>17</v>
      </c>
      <c r="M23" s="52" t="s">
        <v>12</v>
      </c>
      <c r="N23" s="221"/>
      <c r="O23" s="221"/>
      <c r="P23" s="221"/>
      <c r="Q23" s="221"/>
    </row>
    <row r="24" spans="1:18">
      <c r="A24" s="5">
        <v>1</v>
      </c>
      <c r="B24" s="53">
        <v>2</v>
      </c>
      <c r="C24" s="52">
        <v>3</v>
      </c>
      <c r="D24" s="52">
        <v>4</v>
      </c>
      <c r="E24" s="5">
        <v>5</v>
      </c>
      <c r="F24" s="54">
        <v>6</v>
      </c>
      <c r="G24" s="54">
        <v>7</v>
      </c>
      <c r="H24" s="54">
        <v>8</v>
      </c>
      <c r="I24" s="54">
        <v>9</v>
      </c>
      <c r="J24" s="54">
        <v>10</v>
      </c>
      <c r="K24" s="54">
        <v>11</v>
      </c>
      <c r="L24" s="54">
        <v>12</v>
      </c>
      <c r="M24" s="54">
        <v>13</v>
      </c>
      <c r="N24" s="54">
        <v>14</v>
      </c>
      <c r="O24" s="54">
        <v>15</v>
      </c>
      <c r="P24" s="54">
        <v>16</v>
      </c>
      <c r="Q24" s="54">
        <v>17</v>
      </c>
    </row>
    <row r="25" spans="1:18" ht="12" customHeight="1">
      <c r="A25" s="234" t="s">
        <v>199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</row>
    <row r="26" spans="1:18" ht="103.5" customHeight="1">
      <c r="A26" s="133" t="s">
        <v>36</v>
      </c>
      <c r="B26" s="134" t="s">
        <v>214</v>
      </c>
      <c r="C26" s="135" t="s">
        <v>215</v>
      </c>
      <c r="D26" s="132" t="s">
        <v>216</v>
      </c>
      <c r="E26" s="136" t="s">
        <v>217</v>
      </c>
      <c r="F26" s="137">
        <v>47519.47</v>
      </c>
      <c r="G26" s="137">
        <v>47519.47</v>
      </c>
      <c r="H26" s="138"/>
      <c r="I26" s="138"/>
      <c r="J26" s="138">
        <v>105</v>
      </c>
      <c r="K26" s="138">
        <v>105</v>
      </c>
      <c r="L26" s="138"/>
      <c r="M26" s="138"/>
      <c r="N26" s="138">
        <v>280</v>
      </c>
      <c r="O26" s="138">
        <v>0.62</v>
      </c>
      <c r="P26" s="138"/>
      <c r="Q26" s="138"/>
    </row>
    <row r="27" spans="1:18" ht="82.2">
      <c r="A27" s="133" t="s">
        <v>37</v>
      </c>
      <c r="B27" s="134" t="s">
        <v>218</v>
      </c>
      <c r="C27" s="135" t="s">
        <v>219</v>
      </c>
      <c r="D27" s="132" t="s">
        <v>220</v>
      </c>
      <c r="E27" s="136" t="s">
        <v>217</v>
      </c>
      <c r="F27" s="137">
        <v>509630.01</v>
      </c>
      <c r="G27" s="137">
        <v>111040.16</v>
      </c>
      <c r="H27" s="137">
        <v>19403.32</v>
      </c>
      <c r="I27" s="137">
        <v>5217.38</v>
      </c>
      <c r="J27" s="138">
        <v>1121</v>
      </c>
      <c r="K27" s="138">
        <v>244</v>
      </c>
      <c r="L27" s="138">
        <v>43</v>
      </c>
      <c r="M27" s="138">
        <v>11</v>
      </c>
      <c r="N27" s="138">
        <v>598.26</v>
      </c>
      <c r="O27" s="138">
        <v>1.32</v>
      </c>
      <c r="P27" s="138">
        <v>18.62</v>
      </c>
      <c r="Q27" s="138">
        <v>0.04</v>
      </c>
    </row>
    <row r="28" spans="1:18" ht="82.2">
      <c r="A28" s="133" t="s">
        <v>38</v>
      </c>
      <c r="B28" s="134" t="s">
        <v>221</v>
      </c>
      <c r="C28" s="135" t="s">
        <v>222</v>
      </c>
      <c r="D28" s="132" t="s">
        <v>110</v>
      </c>
      <c r="E28" s="136" t="s">
        <v>223</v>
      </c>
      <c r="F28" s="137">
        <v>68469.16</v>
      </c>
      <c r="G28" s="137">
        <v>9703.5</v>
      </c>
      <c r="H28" s="137">
        <v>5423</v>
      </c>
      <c r="I28" s="137">
        <v>492.11</v>
      </c>
      <c r="J28" s="138">
        <v>2739</v>
      </c>
      <c r="K28" s="138">
        <v>388</v>
      </c>
      <c r="L28" s="138">
        <v>217</v>
      </c>
      <c r="M28" s="138">
        <v>20</v>
      </c>
      <c r="N28" s="138">
        <v>46.33</v>
      </c>
      <c r="O28" s="138">
        <v>1.85</v>
      </c>
      <c r="P28" s="138">
        <v>1.75</v>
      </c>
      <c r="Q28" s="138">
        <v>7.0000000000000007E-2</v>
      </c>
    </row>
    <row r="29" spans="1:18" ht="40.200000000000003">
      <c r="A29" s="133" t="s">
        <v>39</v>
      </c>
      <c r="B29" s="134" t="s">
        <v>53</v>
      </c>
      <c r="C29" s="135" t="s">
        <v>224</v>
      </c>
      <c r="D29" s="132" t="s">
        <v>54</v>
      </c>
      <c r="E29" s="139">
        <v>3</v>
      </c>
      <c r="F29" s="137">
        <v>3749.98</v>
      </c>
      <c r="G29" s="138"/>
      <c r="H29" s="138"/>
      <c r="I29" s="138"/>
      <c r="J29" s="138">
        <v>11250</v>
      </c>
      <c r="K29" s="138"/>
      <c r="L29" s="138"/>
      <c r="M29" s="138"/>
      <c r="N29" s="138"/>
      <c r="O29" s="138"/>
      <c r="P29" s="138"/>
      <c r="Q29" s="138"/>
    </row>
    <row r="30" spans="1:18" ht="51.6">
      <c r="A30" s="133" t="s">
        <v>40</v>
      </c>
      <c r="B30" s="134" t="s">
        <v>53</v>
      </c>
      <c r="C30" s="135" t="s">
        <v>291</v>
      </c>
      <c r="D30" s="132" t="s">
        <v>54</v>
      </c>
      <c r="E30" s="139">
        <v>3</v>
      </c>
      <c r="F30" s="137">
        <v>10833.35</v>
      </c>
      <c r="G30" s="138"/>
      <c r="H30" s="138"/>
      <c r="I30" s="138"/>
      <c r="J30" s="138">
        <v>32500</v>
      </c>
      <c r="K30" s="138"/>
      <c r="L30" s="138"/>
      <c r="M30" s="138"/>
      <c r="N30" s="138"/>
      <c r="O30" s="138"/>
      <c r="P30" s="138"/>
      <c r="Q30" s="138"/>
    </row>
    <row r="31" spans="1:18" ht="15" customHeight="1">
      <c r="A31" s="231" t="s">
        <v>225</v>
      </c>
      <c r="B31" s="230"/>
      <c r="C31" s="230"/>
      <c r="D31" s="230"/>
      <c r="E31" s="230"/>
      <c r="F31" s="230"/>
      <c r="G31" s="230"/>
      <c r="H31" s="230"/>
      <c r="I31" s="230"/>
      <c r="J31" s="140">
        <v>48642</v>
      </c>
      <c r="K31" s="138"/>
      <c r="L31" s="138"/>
      <c r="M31" s="138"/>
      <c r="N31" s="138"/>
      <c r="O31" s="140">
        <v>3.79</v>
      </c>
      <c r="P31" s="138"/>
      <c r="Q31" s="140">
        <v>0.11</v>
      </c>
    </row>
    <row r="32" spans="1:18" ht="15" customHeight="1">
      <c r="A32" s="235" t="s">
        <v>226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</row>
    <row r="33" spans="1:17" ht="15" customHeight="1">
      <c r="A33" s="229" t="s">
        <v>51</v>
      </c>
      <c r="B33" s="230"/>
      <c r="C33" s="230"/>
      <c r="D33" s="230"/>
      <c r="E33" s="230"/>
      <c r="F33" s="230"/>
      <c r="G33" s="230"/>
      <c r="H33" s="230"/>
      <c r="I33" s="230"/>
      <c r="J33" s="137">
        <v>47715</v>
      </c>
      <c r="K33" s="137">
        <v>737</v>
      </c>
      <c r="L33" s="137">
        <v>260</v>
      </c>
      <c r="M33" s="137">
        <v>31</v>
      </c>
      <c r="N33" s="138"/>
      <c r="O33" s="137">
        <v>3.79</v>
      </c>
      <c r="P33" s="138"/>
      <c r="Q33" s="137">
        <v>0.11</v>
      </c>
    </row>
    <row r="34" spans="1:17" ht="15" customHeight="1">
      <c r="A34" s="229" t="s">
        <v>20</v>
      </c>
      <c r="B34" s="230"/>
      <c r="C34" s="230"/>
      <c r="D34" s="230"/>
      <c r="E34" s="230"/>
      <c r="F34" s="230"/>
      <c r="G34" s="230"/>
      <c r="H34" s="230"/>
      <c r="I34" s="230"/>
      <c r="J34" s="137">
        <v>620</v>
      </c>
      <c r="K34" s="138"/>
      <c r="L34" s="138"/>
      <c r="M34" s="138"/>
      <c r="N34" s="138"/>
      <c r="O34" s="138"/>
      <c r="P34" s="138"/>
      <c r="Q34" s="138"/>
    </row>
    <row r="35" spans="1:17" ht="15" customHeight="1">
      <c r="A35" s="229" t="s">
        <v>47</v>
      </c>
      <c r="B35" s="230"/>
      <c r="C35" s="230"/>
      <c r="D35" s="230"/>
      <c r="E35" s="230"/>
      <c r="F35" s="230"/>
      <c r="G35" s="230"/>
      <c r="H35" s="230"/>
      <c r="I35" s="230"/>
      <c r="J35" s="138"/>
      <c r="K35" s="138"/>
      <c r="L35" s="138"/>
      <c r="M35" s="138"/>
      <c r="N35" s="138"/>
      <c r="O35" s="138"/>
      <c r="P35" s="138"/>
      <c r="Q35" s="138"/>
    </row>
    <row r="36" spans="1:17" ht="15" customHeight="1">
      <c r="A36" s="229" t="s">
        <v>227</v>
      </c>
      <c r="B36" s="230"/>
      <c r="C36" s="230"/>
      <c r="D36" s="230"/>
      <c r="E36" s="230"/>
      <c r="F36" s="230"/>
      <c r="G36" s="230"/>
      <c r="H36" s="230"/>
      <c r="I36" s="230"/>
      <c r="J36" s="137">
        <v>620</v>
      </c>
      <c r="K36" s="138"/>
      <c r="L36" s="138"/>
      <c r="M36" s="138"/>
      <c r="N36" s="138"/>
      <c r="O36" s="138"/>
      <c r="P36" s="138"/>
      <c r="Q36" s="138"/>
    </row>
    <row r="37" spans="1:17" ht="15" customHeight="1">
      <c r="A37" s="229" t="s">
        <v>21</v>
      </c>
      <c r="B37" s="230"/>
      <c r="C37" s="230"/>
      <c r="D37" s="230"/>
      <c r="E37" s="230"/>
      <c r="F37" s="230"/>
      <c r="G37" s="230"/>
      <c r="H37" s="230"/>
      <c r="I37" s="230"/>
      <c r="J37" s="137">
        <v>307</v>
      </c>
      <c r="K37" s="138"/>
      <c r="L37" s="138"/>
      <c r="M37" s="138"/>
      <c r="N37" s="138"/>
      <c r="O37" s="138"/>
      <c r="P37" s="138"/>
      <c r="Q37" s="138"/>
    </row>
    <row r="38" spans="1:17" ht="15" customHeight="1">
      <c r="A38" s="229" t="s">
        <v>47</v>
      </c>
      <c r="B38" s="230"/>
      <c r="C38" s="230"/>
      <c r="D38" s="230"/>
      <c r="E38" s="230"/>
      <c r="F38" s="230"/>
      <c r="G38" s="230"/>
      <c r="H38" s="230"/>
      <c r="I38" s="230"/>
      <c r="J38" s="138"/>
      <c r="K38" s="138"/>
      <c r="L38" s="138"/>
      <c r="M38" s="138"/>
      <c r="N38" s="138"/>
      <c r="O38" s="138"/>
      <c r="P38" s="138"/>
      <c r="Q38" s="138"/>
    </row>
    <row r="39" spans="1:17" ht="15" customHeight="1">
      <c r="A39" s="229" t="s">
        <v>228</v>
      </c>
      <c r="B39" s="230"/>
      <c r="C39" s="230"/>
      <c r="D39" s="230"/>
      <c r="E39" s="230"/>
      <c r="F39" s="230"/>
      <c r="G39" s="230"/>
      <c r="H39" s="230"/>
      <c r="I39" s="230"/>
      <c r="J39" s="137">
        <v>307</v>
      </c>
      <c r="K39" s="138"/>
      <c r="L39" s="138"/>
      <c r="M39" s="138"/>
      <c r="N39" s="138"/>
      <c r="O39" s="138"/>
      <c r="P39" s="138"/>
      <c r="Q39" s="138"/>
    </row>
    <row r="40" spans="1:17" ht="15" customHeight="1">
      <c r="A40" s="231" t="s">
        <v>22</v>
      </c>
      <c r="B40" s="230"/>
      <c r="C40" s="230"/>
      <c r="D40" s="230"/>
      <c r="E40" s="230"/>
      <c r="F40" s="230"/>
      <c r="G40" s="230"/>
      <c r="H40" s="230"/>
      <c r="I40" s="230"/>
      <c r="J40" s="138"/>
      <c r="K40" s="138"/>
      <c r="L40" s="138"/>
      <c r="M40" s="138"/>
      <c r="N40" s="138"/>
      <c r="O40" s="138"/>
      <c r="P40" s="138"/>
      <c r="Q40" s="138"/>
    </row>
    <row r="41" spans="1:17" ht="15" customHeight="1">
      <c r="A41" s="229" t="s">
        <v>23</v>
      </c>
      <c r="B41" s="230"/>
      <c r="C41" s="230"/>
      <c r="D41" s="230"/>
      <c r="E41" s="230"/>
      <c r="F41" s="230"/>
      <c r="G41" s="230"/>
      <c r="H41" s="230"/>
      <c r="I41" s="230"/>
      <c r="J41" s="137">
        <v>48642</v>
      </c>
      <c r="K41" s="138"/>
      <c r="L41" s="138"/>
      <c r="M41" s="138"/>
      <c r="N41" s="138"/>
      <c r="O41" s="137">
        <v>3.79</v>
      </c>
      <c r="P41" s="138"/>
      <c r="Q41" s="137">
        <v>0.11</v>
      </c>
    </row>
    <row r="42" spans="1:17" ht="15" customHeight="1">
      <c r="A42" s="229" t="s">
        <v>57</v>
      </c>
      <c r="B42" s="230"/>
      <c r="C42" s="230"/>
      <c r="D42" s="230"/>
      <c r="E42" s="230"/>
      <c r="F42" s="230"/>
      <c r="G42" s="230"/>
      <c r="H42" s="230"/>
      <c r="I42" s="230"/>
      <c r="J42" s="138"/>
      <c r="K42" s="138"/>
      <c r="L42" s="138"/>
      <c r="M42" s="138"/>
      <c r="N42" s="138"/>
      <c r="O42" s="138"/>
      <c r="P42" s="138"/>
      <c r="Q42" s="138"/>
    </row>
    <row r="43" spans="1:17" ht="15" customHeight="1">
      <c r="A43" s="229" t="s">
        <v>24</v>
      </c>
      <c r="B43" s="230"/>
      <c r="C43" s="230"/>
      <c r="D43" s="230"/>
      <c r="E43" s="230"/>
      <c r="F43" s="230"/>
      <c r="G43" s="230"/>
      <c r="H43" s="230"/>
      <c r="I43" s="230"/>
      <c r="J43" s="137">
        <v>46718</v>
      </c>
      <c r="K43" s="138"/>
      <c r="L43" s="138"/>
      <c r="M43" s="138"/>
      <c r="N43" s="138"/>
      <c r="O43" s="138"/>
      <c r="P43" s="138"/>
      <c r="Q43" s="138"/>
    </row>
    <row r="44" spans="1:17" ht="15" customHeight="1">
      <c r="A44" s="229" t="s">
        <v>25</v>
      </c>
      <c r="B44" s="230"/>
      <c r="C44" s="230"/>
      <c r="D44" s="230"/>
      <c r="E44" s="230"/>
      <c r="F44" s="230"/>
      <c r="G44" s="230"/>
      <c r="H44" s="230"/>
      <c r="I44" s="230"/>
      <c r="J44" s="137">
        <v>260</v>
      </c>
      <c r="K44" s="138"/>
      <c r="L44" s="138"/>
      <c r="M44" s="138"/>
      <c r="N44" s="138"/>
      <c r="O44" s="138"/>
      <c r="P44" s="138"/>
      <c r="Q44" s="138"/>
    </row>
    <row r="45" spans="1:17" ht="15" customHeight="1">
      <c r="A45" s="229" t="s">
        <v>26</v>
      </c>
      <c r="B45" s="230"/>
      <c r="C45" s="230"/>
      <c r="D45" s="230"/>
      <c r="E45" s="230"/>
      <c r="F45" s="230"/>
      <c r="G45" s="230"/>
      <c r="H45" s="230"/>
      <c r="I45" s="230"/>
      <c r="J45" s="137">
        <v>768</v>
      </c>
      <c r="K45" s="138"/>
      <c r="L45" s="138"/>
      <c r="M45" s="138"/>
      <c r="N45" s="138"/>
      <c r="O45" s="138"/>
      <c r="P45" s="138"/>
      <c r="Q45" s="138"/>
    </row>
    <row r="46" spans="1:17" ht="15" customHeight="1">
      <c r="A46" s="229" t="s">
        <v>27</v>
      </c>
      <c r="B46" s="230"/>
      <c r="C46" s="230"/>
      <c r="D46" s="230"/>
      <c r="E46" s="230"/>
      <c r="F46" s="230"/>
      <c r="G46" s="230"/>
      <c r="H46" s="230"/>
      <c r="I46" s="230"/>
      <c r="J46" s="137">
        <v>620</v>
      </c>
      <c r="K46" s="138"/>
      <c r="L46" s="138"/>
      <c r="M46" s="138"/>
      <c r="N46" s="138"/>
      <c r="O46" s="138"/>
      <c r="P46" s="138"/>
      <c r="Q46" s="138"/>
    </row>
    <row r="47" spans="1:17" ht="14.4">
      <c r="A47" s="229" t="s">
        <v>28</v>
      </c>
      <c r="B47" s="230"/>
      <c r="C47" s="230"/>
      <c r="D47" s="230"/>
      <c r="E47" s="230"/>
      <c r="F47" s="230"/>
      <c r="G47" s="230"/>
      <c r="H47" s="230"/>
      <c r="I47" s="230"/>
      <c r="J47" s="137">
        <v>307</v>
      </c>
      <c r="K47" s="138"/>
      <c r="L47" s="138"/>
      <c r="M47" s="138"/>
      <c r="N47" s="138"/>
      <c r="O47" s="138"/>
      <c r="P47" s="138"/>
      <c r="Q47" s="138"/>
    </row>
    <row r="48" spans="1:17" ht="14.4">
      <c r="A48" s="229" t="s">
        <v>58</v>
      </c>
      <c r="B48" s="230"/>
      <c r="C48" s="230"/>
      <c r="D48" s="230"/>
      <c r="E48" s="230"/>
      <c r="F48" s="230"/>
      <c r="G48" s="230"/>
      <c r="H48" s="230"/>
      <c r="I48" s="230"/>
      <c r="J48" s="137">
        <v>9728</v>
      </c>
      <c r="K48" s="138"/>
      <c r="L48" s="138"/>
      <c r="M48" s="138"/>
      <c r="N48" s="138"/>
      <c r="O48" s="138"/>
      <c r="P48" s="138"/>
      <c r="Q48" s="138"/>
    </row>
    <row r="49" spans="1:17" ht="14.4">
      <c r="A49" s="231" t="s">
        <v>29</v>
      </c>
      <c r="B49" s="230"/>
      <c r="C49" s="230"/>
      <c r="D49" s="230"/>
      <c r="E49" s="230"/>
      <c r="F49" s="230"/>
      <c r="G49" s="230"/>
      <c r="H49" s="230"/>
      <c r="I49" s="230"/>
      <c r="J49" s="140">
        <v>58370</v>
      </c>
      <c r="K49" s="138"/>
      <c r="L49" s="138"/>
      <c r="M49" s="138"/>
      <c r="N49" s="138"/>
      <c r="O49" s="140">
        <v>3.79</v>
      </c>
      <c r="P49" s="138"/>
      <c r="Q49" s="140">
        <v>0.11</v>
      </c>
    </row>
    <row r="50" spans="1:17" ht="14.4">
      <c r="A50" s="122"/>
      <c r="B50" s="122"/>
      <c r="C50" s="122"/>
      <c r="D50" s="122"/>
      <c r="E50" s="122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</row>
    <row r="51" spans="1:17" ht="15" customHeight="1">
      <c r="A51" s="225" t="s">
        <v>85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</row>
    <row r="52" spans="1:17">
      <c r="A52" s="227" t="s">
        <v>35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</row>
    <row r="53" spans="1:17" ht="15" customHeight="1">
      <c r="A53" s="106"/>
      <c r="B53" s="106"/>
      <c r="C53" s="106"/>
      <c r="D53" s="106"/>
      <c r="E53" s="106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</row>
    <row r="54" spans="1:17" ht="14.4">
      <c r="A54" s="225" t="s">
        <v>48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</row>
    <row r="55" spans="1:17">
      <c r="A55" s="227" t="s">
        <v>35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1:17" ht="14.4">
      <c r="A56" s="51"/>
      <c r="B56" s="51"/>
      <c r="C56" s="51"/>
      <c r="D56" s="51"/>
      <c r="E56" s="51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ht="14.4">
      <c r="A57" s="51"/>
      <c r="B57" s="51"/>
      <c r="C57" s="51"/>
      <c r="D57" s="51"/>
      <c r="E57" s="51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1:17"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1:17"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1:17"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1:17"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1:17"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6:17"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6:17"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6:17"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6:17"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6:17"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6:17"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6:17"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6:17"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</row>
    <row r="73" spans="6:17"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6:17"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6:17"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6:17"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6:17"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6:17"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6:17"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6:17"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6:17"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6:17"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6:17"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6:17"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6:17"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6:17"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6:17"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6:17"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6:17"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6:17"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6:17"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6:17"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6:17"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6:17"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</row>
    <row r="95" spans="6:17"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6:17"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6:17"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6:17"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6:17"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6:17"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6:17"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6:17"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6:17"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6:17"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6:17"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6:17"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6:17"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6:17"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6:17"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6:17"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6:17"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6:17"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6:17"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6:17"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6:17"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6:17"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6:17"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6:17"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6:17"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6:17"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6:17"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6:17"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6:17"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6:17"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6:17"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6:17"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6:17"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</row>
    <row r="128" spans="6:17"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</row>
    <row r="129" spans="6:17"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6:17"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</row>
    <row r="131" spans="6:17"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</row>
    <row r="132" spans="6:17"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</row>
    <row r="133" spans="6:17"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</row>
    <row r="134" spans="6:17"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</row>
    <row r="135" spans="6:17"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6:17"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</row>
    <row r="137" spans="6:17"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</row>
    <row r="138" spans="6:17"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</row>
    <row r="139" spans="6:17"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</row>
    <row r="140" spans="6:17"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</row>
    <row r="141" spans="6:17"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</row>
    <row r="142" spans="6:17"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</row>
    <row r="143" spans="6:17"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</row>
    <row r="144" spans="6:17"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</row>
  </sheetData>
  <mergeCells count="44">
    <mergeCell ref="A21:A23"/>
    <mergeCell ref="B21:B23"/>
    <mergeCell ref="C21:C23"/>
    <mergeCell ref="D21:D23"/>
    <mergeCell ref="E21:E23"/>
    <mergeCell ref="F22:F23"/>
    <mergeCell ref="G22:I22"/>
    <mergeCell ref="J22:J23"/>
    <mergeCell ref="K22:M22"/>
    <mergeCell ref="D12:P12"/>
    <mergeCell ref="F21:I21"/>
    <mergeCell ref="J18:K18"/>
    <mergeCell ref="J16:K16"/>
    <mergeCell ref="J17:K17"/>
    <mergeCell ref="A55:Q55"/>
    <mergeCell ref="A48:I48"/>
    <mergeCell ref="A49:I49"/>
    <mergeCell ref="A42:I42"/>
    <mergeCell ref="A43:I43"/>
    <mergeCell ref="A44:I44"/>
    <mergeCell ref="A45:I45"/>
    <mergeCell ref="A46:I46"/>
    <mergeCell ref="A47:I47"/>
    <mergeCell ref="A36:I36"/>
    <mergeCell ref="A37:I37"/>
    <mergeCell ref="A38:I38"/>
    <mergeCell ref="A54:Q54"/>
    <mergeCell ref="A51:Q51"/>
    <mergeCell ref="A52:Q52"/>
    <mergeCell ref="A40:I40"/>
    <mergeCell ref="A41:I41"/>
    <mergeCell ref="A39:I39"/>
    <mergeCell ref="M2:Q2"/>
    <mergeCell ref="J21:M21"/>
    <mergeCell ref="N21:N23"/>
    <mergeCell ref="O21:O23"/>
    <mergeCell ref="P21:P23"/>
    <mergeCell ref="Q21:Q23"/>
    <mergeCell ref="A35:I35"/>
    <mergeCell ref="A25:Q25"/>
    <mergeCell ref="A31:I31"/>
    <mergeCell ref="A32:Q32"/>
    <mergeCell ref="A33:I33"/>
    <mergeCell ref="A34:I34"/>
  </mergeCells>
  <printOptions horizontalCentered="1"/>
  <pageMargins left="0.23622047244094491" right="0.19685039370078741" top="0.59055118110236227" bottom="0.59055118110236227" header="0.19685039370078741" footer="0.19685039370078741"/>
  <pageSetup paperSize="9" fitToHeight="3" orientation="landscape" r:id="rId1"/>
  <headerFooter alignWithMargins="0">
    <oddHeader>&amp;LГранд-СМЕТА</oddHeader>
    <oddFooter>&amp;RСтраница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R135"/>
  <sheetViews>
    <sheetView showGridLines="0" zoomScaleNormal="75" zoomScaleSheetLayoutView="75" workbookViewId="0">
      <selection activeCell="M5" sqref="M5"/>
    </sheetView>
  </sheetViews>
  <sheetFormatPr defaultColWidth="9.109375" defaultRowHeight="11.4" outlineLevelRow="2"/>
  <cols>
    <col min="1" max="1" width="3.33203125" style="3" customWidth="1"/>
    <col min="2" max="2" width="16.109375" style="56" customWidth="1"/>
    <col min="3" max="3" width="25.33203125" style="23" customWidth="1"/>
    <col min="4" max="4" width="8.88671875" style="6" customWidth="1"/>
    <col min="5" max="5" width="7.109375" style="3" customWidth="1"/>
    <col min="6" max="6" width="6.88671875" style="8" customWidth="1"/>
    <col min="7" max="7" width="6.6640625" style="8" customWidth="1"/>
    <col min="8" max="8" width="8.33203125" style="8" customWidth="1"/>
    <col min="9" max="9" width="6.6640625" style="8" customWidth="1"/>
    <col min="10" max="10" width="6.88671875" style="8" customWidth="1"/>
    <col min="11" max="11" width="6.6640625" style="8" customWidth="1"/>
    <col min="12" max="12" width="8.109375" style="8" customWidth="1"/>
    <col min="13" max="17" width="6.6640625" style="8" customWidth="1"/>
    <col min="18" max="16384" width="9.109375" style="7"/>
  </cols>
  <sheetData>
    <row r="1" spans="1:18" ht="14.4" outlineLevel="2">
      <c r="A1" s="61"/>
      <c r="B1" s="30"/>
      <c r="C1" s="85"/>
      <c r="D1" s="58"/>
      <c r="E1" s="86"/>
      <c r="F1" s="87"/>
      <c r="G1" s="87"/>
      <c r="H1" s="87"/>
      <c r="I1" s="87"/>
      <c r="J1" s="87"/>
      <c r="K1" s="87"/>
      <c r="L1" s="87"/>
      <c r="M1" s="88" t="s">
        <v>59</v>
      </c>
      <c r="N1" s="88"/>
      <c r="O1" s="87"/>
      <c r="P1" s="87"/>
      <c r="Q1" s="87"/>
      <c r="R1" s="30"/>
    </row>
    <row r="2" spans="1:18" ht="14.4" customHeight="1" outlineLevel="1">
      <c r="A2" s="62"/>
      <c r="B2" s="30"/>
      <c r="C2" s="85"/>
      <c r="D2" s="58"/>
      <c r="E2" s="86"/>
      <c r="F2" s="87"/>
      <c r="G2" s="87"/>
      <c r="H2" s="87"/>
      <c r="I2" s="87"/>
      <c r="J2" s="87"/>
      <c r="K2" s="87"/>
      <c r="L2" s="87"/>
      <c r="M2" s="223" t="s">
        <v>91</v>
      </c>
      <c r="N2" s="223"/>
      <c r="O2" s="223"/>
      <c r="P2" s="223"/>
      <c r="Q2" s="223"/>
      <c r="R2" s="30"/>
    </row>
    <row r="3" spans="1:18" s="28" customFormat="1" ht="15" customHeight="1">
      <c r="A3" s="62"/>
      <c r="B3" s="30"/>
      <c r="C3" s="85"/>
      <c r="D3" s="58"/>
      <c r="E3" s="86"/>
      <c r="F3" s="87"/>
      <c r="G3" s="87"/>
      <c r="H3" s="87"/>
      <c r="I3" s="87"/>
      <c r="J3" s="87"/>
      <c r="K3" s="87"/>
      <c r="L3" s="87"/>
      <c r="M3" s="89" t="s">
        <v>92</v>
      </c>
      <c r="N3" s="89"/>
      <c r="O3" s="87"/>
      <c r="P3" s="87"/>
      <c r="Q3" s="87"/>
      <c r="R3" s="59"/>
    </row>
    <row r="4" spans="1:18" s="28" customFormat="1" ht="15" customHeight="1">
      <c r="A4" s="62"/>
      <c r="B4" s="30"/>
      <c r="C4" s="85"/>
      <c r="D4" s="58"/>
      <c r="E4" s="86"/>
      <c r="F4" s="87"/>
      <c r="G4" s="87"/>
      <c r="H4" s="87"/>
      <c r="I4" s="87"/>
      <c r="J4" s="87"/>
      <c r="K4" s="87"/>
      <c r="L4" s="87"/>
      <c r="M4" s="90" t="s">
        <v>336</v>
      </c>
      <c r="N4" s="90"/>
      <c r="O4" s="87"/>
      <c r="P4" s="87"/>
      <c r="Q4" s="87"/>
      <c r="R4" s="30"/>
    </row>
    <row r="5" spans="1:18" outlineLevel="1">
      <c r="A5" s="56"/>
      <c r="M5" s="24"/>
    </row>
    <row r="6" spans="1:18">
      <c r="D6" s="55"/>
      <c r="E6" s="11"/>
      <c r="H6" s="3" t="s">
        <v>94</v>
      </c>
      <c r="J6" s="12"/>
      <c r="K6" s="12"/>
      <c r="L6" s="9"/>
      <c r="M6" s="9"/>
    </row>
    <row r="7" spans="1:18">
      <c r="E7" s="13"/>
      <c r="F7" s="14"/>
      <c r="G7" s="14"/>
      <c r="H7" s="20" t="s">
        <v>0</v>
      </c>
      <c r="I7" s="4"/>
      <c r="J7" s="9"/>
    </row>
    <row r="8" spans="1:18">
      <c r="E8" s="7"/>
    </row>
    <row r="9" spans="1:18" ht="12">
      <c r="E9" s="7"/>
      <c r="F9" s="12"/>
      <c r="G9" s="12"/>
      <c r="H9" s="21" t="s">
        <v>208</v>
      </c>
      <c r="I9" s="21"/>
      <c r="J9" s="12"/>
    </row>
    <row r="10" spans="1:18">
      <c r="E10" s="7"/>
      <c r="H10" s="2" t="s">
        <v>1</v>
      </c>
      <c r="I10" s="3"/>
    </row>
    <row r="11" spans="1:18">
      <c r="E11" s="7"/>
    </row>
    <row r="12" spans="1:18" ht="36" customHeight="1">
      <c r="C12" s="10" t="s">
        <v>2</v>
      </c>
      <c r="D12" s="224" t="s">
        <v>169</v>
      </c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</row>
    <row r="13" spans="1:18">
      <c r="E13" s="13"/>
      <c r="F13" s="9"/>
      <c r="G13" s="9"/>
      <c r="H13" s="22" t="s">
        <v>3</v>
      </c>
      <c r="I13" s="15"/>
      <c r="J13" s="9"/>
      <c r="K13" s="9"/>
    </row>
    <row r="14" spans="1:18">
      <c r="A14" s="16"/>
      <c r="B14" s="17"/>
      <c r="E14" s="7"/>
    </row>
    <row r="15" spans="1:18">
      <c r="D15" s="18" t="s">
        <v>33</v>
      </c>
      <c r="I15" s="18"/>
      <c r="J15" s="18"/>
      <c r="R15" s="8"/>
    </row>
    <row r="16" spans="1:18" ht="14.4">
      <c r="A16" s="199"/>
      <c r="B16" s="196"/>
      <c r="C16" s="193"/>
      <c r="D16" s="198" t="s">
        <v>90</v>
      </c>
      <c r="E16" s="194"/>
      <c r="F16" s="195"/>
      <c r="G16" s="195"/>
      <c r="H16" s="195"/>
      <c r="I16" s="198"/>
      <c r="J16" s="232" t="s">
        <v>304</v>
      </c>
      <c r="K16" s="233"/>
      <c r="L16" s="197" t="s">
        <v>34</v>
      </c>
      <c r="M16" s="195"/>
      <c r="N16" s="195"/>
      <c r="O16" s="195"/>
      <c r="P16" s="195"/>
      <c r="Q16" s="195"/>
      <c r="R16" s="192"/>
    </row>
    <row r="17" spans="1:18" ht="14.4">
      <c r="A17" s="199"/>
      <c r="B17" s="196"/>
      <c r="C17" s="193"/>
      <c r="D17" s="198" t="s">
        <v>30</v>
      </c>
      <c r="E17" s="194"/>
      <c r="F17" s="195"/>
      <c r="G17" s="195"/>
      <c r="H17" s="195"/>
      <c r="I17" s="198"/>
      <c r="J17" s="232" t="s">
        <v>305</v>
      </c>
      <c r="K17" s="233"/>
      <c r="L17" s="197" t="s">
        <v>34</v>
      </c>
      <c r="M17" s="195"/>
      <c r="N17" s="195"/>
      <c r="O17" s="195"/>
      <c r="P17" s="195"/>
      <c r="Q17" s="195"/>
      <c r="R17" s="31"/>
    </row>
    <row r="18" spans="1:18" ht="14.4">
      <c r="A18" s="199"/>
      <c r="B18" s="196"/>
      <c r="C18" s="193"/>
      <c r="D18" s="198" t="s">
        <v>31</v>
      </c>
      <c r="E18" s="194"/>
      <c r="F18" s="195"/>
      <c r="G18" s="195"/>
      <c r="H18" s="195"/>
      <c r="I18" s="198"/>
      <c r="J18" s="232" t="s">
        <v>306</v>
      </c>
      <c r="K18" s="233"/>
      <c r="L18" s="197" t="s">
        <v>32</v>
      </c>
      <c r="M18" s="195"/>
      <c r="N18" s="195"/>
      <c r="O18" s="195"/>
      <c r="P18" s="195"/>
      <c r="Q18" s="195"/>
      <c r="R18" s="31"/>
    </row>
    <row r="19" spans="1:18">
      <c r="D19" s="19" t="s">
        <v>87</v>
      </c>
    </row>
    <row r="21" spans="1:18" ht="18" customHeight="1">
      <c r="A21" s="221" t="s">
        <v>4</v>
      </c>
      <c r="B21" s="219" t="s">
        <v>11</v>
      </c>
      <c r="C21" s="221" t="s">
        <v>5</v>
      </c>
      <c r="D21" s="221" t="s">
        <v>6</v>
      </c>
      <c r="E21" s="221" t="s">
        <v>7</v>
      </c>
      <c r="F21" s="221" t="s">
        <v>18</v>
      </c>
      <c r="G21" s="222"/>
      <c r="H21" s="222"/>
      <c r="I21" s="222"/>
      <c r="J21" s="221" t="s">
        <v>19</v>
      </c>
      <c r="K21" s="222"/>
      <c r="L21" s="222"/>
      <c r="M21" s="222"/>
      <c r="N21" s="221" t="s">
        <v>13</v>
      </c>
      <c r="O21" s="221" t="s">
        <v>15</v>
      </c>
      <c r="P21" s="221" t="s">
        <v>14</v>
      </c>
      <c r="Q21" s="221" t="s">
        <v>16</v>
      </c>
    </row>
    <row r="22" spans="1:18" ht="15.75" customHeight="1">
      <c r="A22" s="222"/>
      <c r="B22" s="220"/>
      <c r="C22" s="221"/>
      <c r="D22" s="221"/>
      <c r="E22" s="222"/>
      <c r="F22" s="221" t="s">
        <v>8</v>
      </c>
      <c r="G22" s="221" t="s">
        <v>10</v>
      </c>
      <c r="H22" s="222"/>
      <c r="I22" s="222"/>
      <c r="J22" s="221" t="s">
        <v>8</v>
      </c>
      <c r="K22" s="221" t="s">
        <v>10</v>
      </c>
      <c r="L22" s="222"/>
      <c r="M22" s="222"/>
      <c r="N22" s="221"/>
      <c r="O22" s="221"/>
      <c r="P22" s="221"/>
      <c r="Q22" s="221"/>
    </row>
    <row r="23" spans="1:18" ht="15.75" customHeight="1">
      <c r="A23" s="222"/>
      <c r="B23" s="220"/>
      <c r="C23" s="221"/>
      <c r="D23" s="221"/>
      <c r="E23" s="222"/>
      <c r="F23" s="222"/>
      <c r="G23" s="52" t="s">
        <v>9</v>
      </c>
      <c r="H23" s="52" t="s">
        <v>17</v>
      </c>
      <c r="I23" s="52" t="s">
        <v>12</v>
      </c>
      <c r="J23" s="222"/>
      <c r="K23" s="52" t="s">
        <v>9</v>
      </c>
      <c r="L23" s="52" t="s">
        <v>17</v>
      </c>
      <c r="M23" s="52" t="s">
        <v>12</v>
      </c>
      <c r="N23" s="221"/>
      <c r="O23" s="221"/>
      <c r="P23" s="221"/>
      <c r="Q23" s="221"/>
    </row>
    <row r="24" spans="1:18">
      <c r="A24" s="5">
        <v>1</v>
      </c>
      <c r="B24" s="53">
        <v>2</v>
      </c>
      <c r="C24" s="52">
        <v>3</v>
      </c>
      <c r="D24" s="52">
        <v>4</v>
      </c>
      <c r="E24" s="5">
        <v>5</v>
      </c>
      <c r="F24" s="54">
        <v>6</v>
      </c>
      <c r="G24" s="54">
        <v>7</v>
      </c>
      <c r="H24" s="54">
        <v>8</v>
      </c>
      <c r="I24" s="54">
        <v>9</v>
      </c>
      <c r="J24" s="54">
        <v>10</v>
      </c>
      <c r="K24" s="54">
        <v>11</v>
      </c>
      <c r="L24" s="54">
        <v>12</v>
      </c>
      <c r="M24" s="54">
        <v>13</v>
      </c>
      <c r="N24" s="54">
        <v>14</v>
      </c>
      <c r="O24" s="54">
        <v>15</v>
      </c>
      <c r="P24" s="54">
        <v>16</v>
      </c>
      <c r="Q24" s="54">
        <v>17</v>
      </c>
    </row>
    <row r="25" spans="1:18" ht="12" customHeight="1">
      <c r="A25" s="234" t="s">
        <v>122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</row>
    <row r="26" spans="1:18" ht="15" customHeight="1">
      <c r="A26" s="229" t="s">
        <v>123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</row>
    <row r="27" spans="1:18" ht="70.8">
      <c r="A27" s="184" t="s">
        <v>36</v>
      </c>
      <c r="B27" s="185" t="s">
        <v>200</v>
      </c>
      <c r="C27" s="186" t="s">
        <v>292</v>
      </c>
      <c r="D27" s="183" t="s">
        <v>180</v>
      </c>
      <c r="E27" s="187">
        <v>3</v>
      </c>
      <c r="F27" s="188">
        <v>1190.1500000000001</v>
      </c>
      <c r="G27" s="188">
        <v>441.59</v>
      </c>
      <c r="H27" s="188">
        <v>745.49</v>
      </c>
      <c r="I27" s="188">
        <v>192.98</v>
      </c>
      <c r="J27" s="189">
        <v>3570</v>
      </c>
      <c r="K27" s="189">
        <v>1325</v>
      </c>
      <c r="L27" s="189">
        <v>2236</v>
      </c>
      <c r="M27" s="189">
        <v>579</v>
      </c>
      <c r="N27" s="189">
        <v>2.29</v>
      </c>
      <c r="O27" s="189">
        <v>6.87</v>
      </c>
      <c r="P27" s="189">
        <v>0.8</v>
      </c>
      <c r="Q27" s="189">
        <v>2.4</v>
      </c>
    </row>
    <row r="28" spans="1:18" ht="63">
      <c r="A28" s="184" t="s">
        <v>37</v>
      </c>
      <c r="B28" s="185" t="s">
        <v>53</v>
      </c>
      <c r="C28" s="186" t="s">
        <v>293</v>
      </c>
      <c r="D28" s="183" t="s">
        <v>54</v>
      </c>
      <c r="E28" s="187">
        <v>3</v>
      </c>
      <c r="F28" s="188">
        <v>4745.84</v>
      </c>
      <c r="G28" s="189"/>
      <c r="H28" s="189"/>
      <c r="I28" s="189"/>
      <c r="J28" s="189">
        <v>14238</v>
      </c>
      <c r="K28" s="189"/>
      <c r="L28" s="189"/>
      <c r="M28" s="189"/>
      <c r="N28" s="189"/>
      <c r="O28" s="189"/>
      <c r="P28" s="189"/>
      <c r="Q28" s="189"/>
    </row>
    <row r="29" spans="1:18" ht="70.8">
      <c r="A29" s="184" t="s">
        <v>38</v>
      </c>
      <c r="B29" s="185" t="s">
        <v>124</v>
      </c>
      <c r="C29" s="186" t="s">
        <v>294</v>
      </c>
      <c r="D29" s="183" t="s">
        <v>125</v>
      </c>
      <c r="E29" s="190" t="s">
        <v>295</v>
      </c>
      <c r="F29" s="188">
        <v>15258.86</v>
      </c>
      <c r="G29" s="188">
        <v>10547.9</v>
      </c>
      <c r="H29" s="188">
        <v>1985.07</v>
      </c>
      <c r="I29" s="188">
        <v>456.54</v>
      </c>
      <c r="J29" s="189">
        <v>25787</v>
      </c>
      <c r="K29" s="189">
        <v>17826</v>
      </c>
      <c r="L29" s="189">
        <v>3355</v>
      </c>
      <c r="M29" s="189">
        <v>772</v>
      </c>
      <c r="N29" s="189">
        <v>53.4</v>
      </c>
      <c r="O29" s="189">
        <v>90.25</v>
      </c>
      <c r="P29" s="189">
        <v>2.1800000000000002</v>
      </c>
      <c r="Q29" s="189">
        <v>3.68</v>
      </c>
    </row>
    <row r="30" spans="1:18" ht="108.6">
      <c r="A30" s="184" t="s">
        <v>39</v>
      </c>
      <c r="B30" s="185" t="s">
        <v>126</v>
      </c>
      <c r="C30" s="186" t="s">
        <v>201</v>
      </c>
      <c r="D30" s="183" t="s">
        <v>89</v>
      </c>
      <c r="E30" s="190" t="s">
        <v>296</v>
      </c>
      <c r="F30" s="188">
        <v>28670.49</v>
      </c>
      <c r="G30" s="189"/>
      <c r="H30" s="189"/>
      <c r="I30" s="189"/>
      <c r="J30" s="189">
        <v>4845</v>
      </c>
      <c r="K30" s="189"/>
      <c r="L30" s="189"/>
      <c r="M30" s="189"/>
      <c r="N30" s="189"/>
      <c r="O30" s="189"/>
      <c r="P30" s="189"/>
      <c r="Q30" s="189"/>
    </row>
    <row r="31" spans="1:18" ht="82.2">
      <c r="A31" s="184" t="s">
        <v>40</v>
      </c>
      <c r="B31" s="185" t="s">
        <v>202</v>
      </c>
      <c r="C31" s="186" t="s">
        <v>297</v>
      </c>
      <c r="D31" s="183" t="s">
        <v>55</v>
      </c>
      <c r="E31" s="190" t="s">
        <v>295</v>
      </c>
      <c r="F31" s="188">
        <v>8017.11</v>
      </c>
      <c r="G31" s="188">
        <v>3418.65</v>
      </c>
      <c r="H31" s="188">
        <v>324.27999999999997</v>
      </c>
      <c r="I31" s="188">
        <v>30.84</v>
      </c>
      <c r="J31" s="189">
        <v>13549</v>
      </c>
      <c r="K31" s="189">
        <v>5778</v>
      </c>
      <c r="L31" s="189">
        <v>548</v>
      </c>
      <c r="M31" s="189">
        <v>52</v>
      </c>
      <c r="N31" s="189">
        <v>16.7</v>
      </c>
      <c r="O31" s="189">
        <v>28.22</v>
      </c>
      <c r="P31" s="189">
        <v>0.11</v>
      </c>
      <c r="Q31" s="189">
        <v>0.19</v>
      </c>
    </row>
    <row r="32" spans="1:18" ht="51.6">
      <c r="A32" s="184" t="s">
        <v>41</v>
      </c>
      <c r="B32" s="185" t="s">
        <v>128</v>
      </c>
      <c r="C32" s="186" t="s">
        <v>203</v>
      </c>
      <c r="D32" s="183" t="s">
        <v>56</v>
      </c>
      <c r="E32" s="187">
        <v>169</v>
      </c>
      <c r="F32" s="188">
        <v>6.64</v>
      </c>
      <c r="G32" s="189"/>
      <c r="H32" s="189"/>
      <c r="I32" s="189"/>
      <c r="J32" s="189">
        <v>1122</v>
      </c>
      <c r="K32" s="189"/>
      <c r="L32" s="189"/>
      <c r="M32" s="189"/>
      <c r="N32" s="189"/>
      <c r="O32" s="189"/>
      <c r="P32" s="189"/>
      <c r="Q32" s="189"/>
    </row>
    <row r="33" spans="1:17" ht="127.8">
      <c r="A33" s="184" t="s">
        <v>42</v>
      </c>
      <c r="B33" s="185" t="s">
        <v>129</v>
      </c>
      <c r="C33" s="186" t="s">
        <v>298</v>
      </c>
      <c r="D33" s="183" t="s">
        <v>88</v>
      </c>
      <c r="E33" s="187">
        <v>3</v>
      </c>
      <c r="F33" s="188">
        <v>363.27</v>
      </c>
      <c r="G33" s="188">
        <v>236.69</v>
      </c>
      <c r="H33" s="188">
        <v>112.46</v>
      </c>
      <c r="I33" s="188">
        <v>11.16</v>
      </c>
      <c r="J33" s="189">
        <v>1090</v>
      </c>
      <c r="K33" s="189">
        <v>710</v>
      </c>
      <c r="L33" s="189">
        <v>337</v>
      </c>
      <c r="M33" s="189">
        <v>33</v>
      </c>
      <c r="N33" s="189">
        <v>1.1299999999999999</v>
      </c>
      <c r="O33" s="189">
        <v>3.39</v>
      </c>
      <c r="P33" s="189">
        <v>0.04</v>
      </c>
      <c r="Q33" s="189">
        <v>0.12</v>
      </c>
    </row>
    <row r="34" spans="1:17" ht="40.200000000000003">
      <c r="A34" s="184" t="s">
        <v>43</v>
      </c>
      <c r="B34" s="185" t="s">
        <v>53</v>
      </c>
      <c r="C34" s="186" t="s">
        <v>204</v>
      </c>
      <c r="D34" s="183" t="s">
        <v>54</v>
      </c>
      <c r="E34" s="187">
        <v>3</v>
      </c>
      <c r="F34" s="188">
        <v>333.35</v>
      </c>
      <c r="G34" s="189"/>
      <c r="H34" s="189"/>
      <c r="I34" s="189"/>
      <c r="J34" s="189">
        <v>1000</v>
      </c>
      <c r="K34" s="189"/>
      <c r="L34" s="189"/>
      <c r="M34" s="189"/>
      <c r="N34" s="189"/>
      <c r="O34" s="189"/>
      <c r="P34" s="189"/>
      <c r="Q34" s="189"/>
    </row>
    <row r="35" spans="1:17" ht="82.2">
      <c r="A35" s="184" t="s">
        <v>44</v>
      </c>
      <c r="B35" s="185" t="s">
        <v>130</v>
      </c>
      <c r="C35" s="186" t="s">
        <v>299</v>
      </c>
      <c r="D35" s="183" t="s">
        <v>131</v>
      </c>
      <c r="E35" s="187">
        <v>3</v>
      </c>
      <c r="F35" s="188">
        <v>913.29</v>
      </c>
      <c r="G35" s="188">
        <v>418.89</v>
      </c>
      <c r="H35" s="188">
        <v>401.34</v>
      </c>
      <c r="I35" s="188">
        <v>82.11</v>
      </c>
      <c r="J35" s="189">
        <v>2740</v>
      </c>
      <c r="K35" s="189">
        <v>1257</v>
      </c>
      <c r="L35" s="189">
        <v>1204</v>
      </c>
      <c r="M35" s="189">
        <v>246</v>
      </c>
      <c r="N35" s="189">
        <v>2</v>
      </c>
      <c r="O35" s="189">
        <v>6</v>
      </c>
      <c r="P35" s="189">
        <v>0.34</v>
      </c>
      <c r="Q35" s="189">
        <v>1.02</v>
      </c>
    </row>
    <row r="36" spans="1:17" ht="40.200000000000003">
      <c r="A36" s="184" t="s">
        <v>45</v>
      </c>
      <c r="B36" s="185" t="s">
        <v>132</v>
      </c>
      <c r="C36" s="186" t="s">
        <v>205</v>
      </c>
      <c r="D36" s="183" t="s">
        <v>49</v>
      </c>
      <c r="E36" s="187">
        <v>3</v>
      </c>
      <c r="F36" s="188">
        <v>122.17</v>
      </c>
      <c r="G36" s="189"/>
      <c r="H36" s="189"/>
      <c r="I36" s="189"/>
      <c r="J36" s="189">
        <v>367</v>
      </c>
      <c r="K36" s="189"/>
      <c r="L36" s="189"/>
      <c r="M36" s="189"/>
      <c r="N36" s="189"/>
      <c r="O36" s="189"/>
      <c r="P36" s="189"/>
      <c r="Q36" s="189"/>
    </row>
    <row r="37" spans="1:17" ht="15" customHeight="1">
      <c r="A37" s="229" t="s">
        <v>51</v>
      </c>
      <c r="B37" s="230"/>
      <c r="C37" s="230"/>
      <c r="D37" s="230"/>
      <c r="E37" s="230"/>
      <c r="F37" s="230"/>
      <c r="G37" s="230"/>
      <c r="H37" s="230"/>
      <c r="I37" s="230"/>
      <c r="J37" s="188">
        <v>68308</v>
      </c>
      <c r="K37" s="188">
        <v>26896</v>
      </c>
      <c r="L37" s="188">
        <v>7680</v>
      </c>
      <c r="M37" s="188">
        <v>1682</v>
      </c>
      <c r="N37" s="189"/>
      <c r="O37" s="188">
        <v>134.72999999999999</v>
      </c>
      <c r="P37" s="189"/>
      <c r="Q37" s="188">
        <v>7.41</v>
      </c>
    </row>
    <row r="38" spans="1:17" ht="15" customHeight="1">
      <c r="A38" s="229" t="s">
        <v>20</v>
      </c>
      <c r="B38" s="230"/>
      <c r="C38" s="230"/>
      <c r="D38" s="230"/>
      <c r="E38" s="230"/>
      <c r="F38" s="230"/>
      <c r="G38" s="230"/>
      <c r="H38" s="230"/>
      <c r="I38" s="230"/>
      <c r="J38" s="188">
        <v>26047</v>
      </c>
      <c r="K38" s="189"/>
      <c r="L38" s="189"/>
      <c r="M38" s="189"/>
      <c r="N38" s="189"/>
      <c r="O38" s="189"/>
      <c r="P38" s="189"/>
      <c r="Q38" s="189"/>
    </row>
    <row r="39" spans="1:17" ht="15" customHeight="1">
      <c r="A39" s="229" t="s">
        <v>47</v>
      </c>
      <c r="B39" s="230"/>
      <c r="C39" s="230"/>
      <c r="D39" s="230"/>
      <c r="E39" s="230"/>
      <c r="F39" s="230"/>
      <c r="G39" s="230"/>
      <c r="H39" s="230"/>
      <c r="I39" s="230"/>
      <c r="J39" s="189"/>
      <c r="K39" s="189"/>
      <c r="L39" s="189"/>
      <c r="M39" s="189"/>
      <c r="N39" s="189"/>
      <c r="O39" s="189"/>
      <c r="P39" s="189"/>
      <c r="Q39" s="189"/>
    </row>
    <row r="40" spans="1:17" ht="15" customHeight="1">
      <c r="A40" s="229" t="s">
        <v>300</v>
      </c>
      <c r="B40" s="230"/>
      <c r="C40" s="230"/>
      <c r="D40" s="230"/>
      <c r="E40" s="230"/>
      <c r="F40" s="230"/>
      <c r="G40" s="230"/>
      <c r="H40" s="230"/>
      <c r="I40" s="230"/>
      <c r="J40" s="188">
        <v>19802</v>
      </c>
      <c r="K40" s="189"/>
      <c r="L40" s="189"/>
      <c r="M40" s="189"/>
      <c r="N40" s="189"/>
      <c r="O40" s="189"/>
      <c r="P40" s="189"/>
      <c r="Q40" s="189"/>
    </row>
    <row r="41" spans="1:17" ht="15" customHeight="1">
      <c r="A41" s="229" t="s">
        <v>301</v>
      </c>
      <c r="B41" s="230"/>
      <c r="C41" s="230"/>
      <c r="D41" s="230"/>
      <c r="E41" s="230"/>
      <c r="F41" s="230"/>
      <c r="G41" s="230"/>
      <c r="H41" s="230"/>
      <c r="I41" s="230"/>
      <c r="J41" s="188">
        <v>6245</v>
      </c>
      <c r="K41" s="189"/>
      <c r="L41" s="189"/>
      <c r="M41" s="189"/>
      <c r="N41" s="189"/>
      <c r="O41" s="189"/>
      <c r="P41" s="189"/>
      <c r="Q41" s="189"/>
    </row>
    <row r="42" spans="1:17" ht="15" customHeight="1">
      <c r="A42" s="229" t="s">
        <v>21</v>
      </c>
      <c r="B42" s="230"/>
      <c r="C42" s="230"/>
      <c r="D42" s="230"/>
      <c r="E42" s="230"/>
      <c r="F42" s="230"/>
      <c r="G42" s="230"/>
      <c r="H42" s="230"/>
      <c r="I42" s="230"/>
      <c r="J42" s="188">
        <v>13517</v>
      </c>
      <c r="K42" s="189"/>
      <c r="L42" s="189"/>
      <c r="M42" s="189"/>
      <c r="N42" s="189"/>
      <c r="O42" s="189"/>
      <c r="P42" s="189"/>
      <c r="Q42" s="189"/>
    </row>
    <row r="43" spans="1:17" ht="15" customHeight="1">
      <c r="A43" s="229" t="s">
        <v>47</v>
      </c>
      <c r="B43" s="230"/>
      <c r="C43" s="230"/>
      <c r="D43" s="230"/>
      <c r="E43" s="230"/>
      <c r="F43" s="230"/>
      <c r="G43" s="230"/>
      <c r="H43" s="230"/>
      <c r="I43" s="230"/>
      <c r="J43" s="189"/>
      <c r="K43" s="189"/>
      <c r="L43" s="189"/>
      <c r="M43" s="189"/>
      <c r="N43" s="189"/>
      <c r="O43" s="189"/>
      <c r="P43" s="189"/>
      <c r="Q43" s="189"/>
    </row>
    <row r="44" spans="1:17" ht="15" customHeight="1">
      <c r="A44" s="229" t="s">
        <v>302</v>
      </c>
      <c r="B44" s="230"/>
      <c r="C44" s="230"/>
      <c r="D44" s="230"/>
      <c r="E44" s="230"/>
      <c r="F44" s="230"/>
      <c r="G44" s="230"/>
      <c r="H44" s="230"/>
      <c r="I44" s="230"/>
      <c r="J44" s="188">
        <v>10423</v>
      </c>
      <c r="K44" s="189"/>
      <c r="L44" s="189"/>
      <c r="M44" s="189"/>
      <c r="N44" s="189"/>
      <c r="O44" s="189"/>
      <c r="P44" s="189"/>
      <c r="Q44" s="189"/>
    </row>
    <row r="45" spans="1:17" ht="15" customHeight="1">
      <c r="A45" s="229" t="s">
        <v>303</v>
      </c>
      <c r="B45" s="230"/>
      <c r="C45" s="230"/>
      <c r="D45" s="230"/>
      <c r="E45" s="230"/>
      <c r="F45" s="230"/>
      <c r="G45" s="230"/>
      <c r="H45" s="230"/>
      <c r="I45" s="230"/>
      <c r="J45" s="188">
        <v>3094</v>
      </c>
      <c r="K45" s="189"/>
      <c r="L45" s="189"/>
      <c r="M45" s="189"/>
      <c r="N45" s="189"/>
      <c r="O45" s="189"/>
      <c r="P45" s="189"/>
      <c r="Q45" s="189"/>
    </row>
    <row r="46" spans="1:17" ht="15" customHeight="1">
      <c r="A46" s="231" t="s">
        <v>22</v>
      </c>
      <c r="B46" s="230"/>
      <c r="C46" s="230"/>
      <c r="D46" s="230"/>
      <c r="E46" s="230"/>
      <c r="F46" s="230"/>
      <c r="G46" s="230"/>
      <c r="H46" s="230"/>
      <c r="I46" s="230"/>
      <c r="J46" s="189"/>
      <c r="K46" s="189"/>
      <c r="L46" s="189"/>
      <c r="M46" s="189"/>
      <c r="N46" s="189"/>
      <c r="O46" s="189"/>
      <c r="P46" s="189"/>
      <c r="Q46" s="189"/>
    </row>
    <row r="47" spans="1:17" ht="20.25" customHeight="1">
      <c r="A47" s="229" t="s">
        <v>23</v>
      </c>
      <c r="B47" s="230"/>
      <c r="C47" s="230"/>
      <c r="D47" s="230"/>
      <c r="E47" s="230"/>
      <c r="F47" s="230"/>
      <c r="G47" s="230"/>
      <c r="H47" s="230"/>
      <c r="I47" s="230"/>
      <c r="J47" s="188">
        <v>107872</v>
      </c>
      <c r="K47" s="189"/>
      <c r="L47" s="189"/>
      <c r="M47" s="189"/>
      <c r="N47" s="189"/>
      <c r="O47" s="188">
        <v>134.72999999999999</v>
      </c>
      <c r="P47" s="189"/>
      <c r="Q47" s="188">
        <v>7.41</v>
      </c>
    </row>
    <row r="48" spans="1:17" ht="15" customHeight="1">
      <c r="A48" s="229" t="s">
        <v>57</v>
      </c>
      <c r="B48" s="230"/>
      <c r="C48" s="230"/>
      <c r="D48" s="230"/>
      <c r="E48" s="230"/>
      <c r="F48" s="230"/>
      <c r="G48" s="230"/>
      <c r="H48" s="230"/>
      <c r="I48" s="230"/>
      <c r="J48" s="189"/>
      <c r="K48" s="189"/>
      <c r="L48" s="189"/>
      <c r="M48" s="189"/>
      <c r="N48" s="189"/>
      <c r="O48" s="189"/>
      <c r="P48" s="189"/>
      <c r="Q48" s="189"/>
    </row>
    <row r="49" spans="1:17" ht="15" customHeight="1">
      <c r="A49" s="229" t="s">
        <v>24</v>
      </c>
      <c r="B49" s="230"/>
      <c r="C49" s="230"/>
      <c r="D49" s="230"/>
      <c r="E49" s="230"/>
      <c r="F49" s="230"/>
      <c r="G49" s="230"/>
      <c r="H49" s="230"/>
      <c r="I49" s="230"/>
      <c r="J49" s="188">
        <v>33732</v>
      </c>
      <c r="K49" s="189"/>
      <c r="L49" s="189"/>
      <c r="M49" s="189"/>
      <c r="N49" s="189"/>
      <c r="O49" s="189"/>
      <c r="P49" s="189"/>
      <c r="Q49" s="189"/>
    </row>
    <row r="50" spans="1:17" ht="15" customHeight="1">
      <c r="A50" s="229" t="s">
        <v>25</v>
      </c>
      <c r="B50" s="230"/>
      <c r="C50" s="230"/>
      <c r="D50" s="230"/>
      <c r="E50" s="230"/>
      <c r="F50" s="230"/>
      <c r="G50" s="230"/>
      <c r="H50" s="230"/>
      <c r="I50" s="230"/>
      <c r="J50" s="188">
        <v>7680</v>
      </c>
      <c r="K50" s="189"/>
      <c r="L50" s="189"/>
      <c r="M50" s="189"/>
      <c r="N50" s="189"/>
      <c r="O50" s="189"/>
      <c r="P50" s="189"/>
      <c r="Q50" s="189"/>
    </row>
    <row r="51" spans="1:17" ht="15" customHeight="1">
      <c r="A51" s="229" t="s">
        <v>26</v>
      </c>
      <c r="B51" s="230"/>
      <c r="C51" s="230"/>
      <c r="D51" s="230"/>
      <c r="E51" s="230"/>
      <c r="F51" s="230"/>
      <c r="G51" s="230"/>
      <c r="H51" s="230"/>
      <c r="I51" s="230"/>
      <c r="J51" s="188">
        <v>28578</v>
      </c>
      <c r="K51" s="189"/>
      <c r="L51" s="189"/>
      <c r="M51" s="189"/>
      <c r="N51" s="189"/>
      <c r="O51" s="189"/>
      <c r="P51" s="189"/>
      <c r="Q51" s="189"/>
    </row>
    <row r="52" spans="1:17" ht="15" customHeight="1">
      <c r="A52" s="229" t="s">
        <v>27</v>
      </c>
      <c r="B52" s="230"/>
      <c r="C52" s="230"/>
      <c r="D52" s="230"/>
      <c r="E52" s="230"/>
      <c r="F52" s="230"/>
      <c r="G52" s="230"/>
      <c r="H52" s="230"/>
      <c r="I52" s="230"/>
      <c r="J52" s="188">
        <v>26047</v>
      </c>
      <c r="K52" s="189"/>
      <c r="L52" s="189"/>
      <c r="M52" s="189"/>
      <c r="N52" s="189"/>
      <c r="O52" s="189"/>
      <c r="P52" s="189"/>
      <c r="Q52" s="189"/>
    </row>
    <row r="53" spans="1:17" ht="12" customHeight="1">
      <c r="A53" s="229" t="s">
        <v>28</v>
      </c>
      <c r="B53" s="230"/>
      <c r="C53" s="230"/>
      <c r="D53" s="230"/>
      <c r="E53" s="230"/>
      <c r="F53" s="230"/>
      <c r="G53" s="230"/>
      <c r="H53" s="230"/>
      <c r="I53" s="230"/>
      <c r="J53" s="188">
        <v>13517</v>
      </c>
      <c r="K53" s="189"/>
      <c r="L53" s="189"/>
      <c r="M53" s="189"/>
      <c r="N53" s="189"/>
      <c r="O53" s="189"/>
      <c r="P53" s="189"/>
      <c r="Q53" s="189"/>
    </row>
    <row r="54" spans="1:17" ht="15" customHeight="1">
      <c r="A54" s="229" t="s">
        <v>58</v>
      </c>
      <c r="B54" s="230"/>
      <c r="C54" s="230"/>
      <c r="D54" s="230"/>
      <c r="E54" s="230"/>
      <c r="F54" s="230"/>
      <c r="G54" s="230"/>
      <c r="H54" s="230"/>
      <c r="I54" s="230"/>
      <c r="J54" s="188">
        <v>21574</v>
      </c>
      <c r="K54" s="189"/>
      <c r="L54" s="189"/>
      <c r="M54" s="189"/>
      <c r="N54" s="189"/>
      <c r="O54" s="189"/>
      <c r="P54" s="189"/>
      <c r="Q54" s="189"/>
    </row>
    <row r="55" spans="1:17" ht="15" customHeight="1">
      <c r="A55" s="231" t="s">
        <v>29</v>
      </c>
      <c r="B55" s="230"/>
      <c r="C55" s="230"/>
      <c r="D55" s="230"/>
      <c r="E55" s="230"/>
      <c r="F55" s="230"/>
      <c r="G55" s="230"/>
      <c r="H55" s="230"/>
      <c r="I55" s="230"/>
      <c r="J55" s="191">
        <v>129446</v>
      </c>
      <c r="K55" s="189"/>
      <c r="L55" s="189"/>
      <c r="M55" s="189"/>
      <c r="N55" s="189"/>
      <c r="O55" s="191">
        <v>134.72999999999999</v>
      </c>
      <c r="P55" s="189"/>
      <c r="Q55" s="191">
        <v>7.41</v>
      </c>
    </row>
    <row r="56" spans="1:17" ht="12" customHeight="1">
      <c r="A56" s="108"/>
      <c r="B56" s="108"/>
      <c r="C56" s="108"/>
      <c r="D56" s="108"/>
      <c r="E56" s="108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</row>
    <row r="57" spans="1:17" ht="14.4">
      <c r="A57" s="225" t="s">
        <v>85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</row>
    <row r="58" spans="1:17">
      <c r="A58" s="227" t="s">
        <v>35</v>
      </c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1:17" ht="14.4">
      <c r="A59" s="63"/>
      <c r="B59" s="63"/>
      <c r="C59" s="63"/>
      <c r="D59" s="63"/>
      <c r="E59" s="63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</row>
    <row r="60" spans="1:17" ht="14.4">
      <c r="A60" s="225" t="s">
        <v>48</v>
      </c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</row>
    <row r="61" spans="1:17">
      <c r="A61" s="227" t="s">
        <v>35</v>
      </c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1:17"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1:17"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6:17"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6:17"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6:17"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6:17"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6:17"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6:17"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6:17"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6:17"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6:17"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6:17"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6:17"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6:17"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6:17"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6:17"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6:17"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6:17"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6:17"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6:17"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6:17"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6:17"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6:17"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6:17"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6:17"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6:17"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6:17"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6:17"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6:17"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6:17"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6:17"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6:17"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6:17"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6:17"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6:17"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6:17"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6:17"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6:17"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6:17"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6:17"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6:17"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6:17"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6:17"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6:17"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6:17"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6:17"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6:17"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6:17"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6:17"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6:17"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6:17"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6:17"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6:17"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6:17"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6:17"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6:17"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6:17"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6:17"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6:17"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6:17"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6:17"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6:17"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6:17"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6:17"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6:17"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6:17"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6:17"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6:17"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6:17"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6:17"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6:17"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6:17"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6:17"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</sheetData>
  <mergeCells count="45">
    <mergeCell ref="J17:K17"/>
    <mergeCell ref="A43:I43"/>
    <mergeCell ref="A44:I44"/>
    <mergeCell ref="A25:Q25"/>
    <mergeCell ref="A26:Q26"/>
    <mergeCell ref="A37:I37"/>
    <mergeCell ref="A38:I38"/>
    <mergeCell ref="A21:A23"/>
    <mergeCell ref="B21:B23"/>
    <mergeCell ref="C21:C23"/>
    <mergeCell ref="D21:D23"/>
    <mergeCell ref="E21:E23"/>
    <mergeCell ref="A39:I39"/>
    <mergeCell ref="A40:I40"/>
    <mergeCell ref="A52:I52"/>
    <mergeCell ref="A53:I53"/>
    <mergeCell ref="A54:I54"/>
    <mergeCell ref="A45:I45"/>
    <mergeCell ref="A46:I46"/>
    <mergeCell ref="A47:I47"/>
    <mergeCell ref="A48:I48"/>
    <mergeCell ref="A49:I49"/>
    <mergeCell ref="A50:I50"/>
    <mergeCell ref="A51:I51"/>
    <mergeCell ref="A60:Q60"/>
    <mergeCell ref="A61:Q61"/>
    <mergeCell ref="A57:Q57"/>
    <mergeCell ref="A58:Q58"/>
    <mergeCell ref="A55:I55"/>
    <mergeCell ref="A41:I41"/>
    <mergeCell ref="A42:I42"/>
    <mergeCell ref="M2:Q2"/>
    <mergeCell ref="Q21:Q23"/>
    <mergeCell ref="F22:F23"/>
    <mergeCell ref="G22:I22"/>
    <mergeCell ref="J22:J23"/>
    <mergeCell ref="K22:M22"/>
    <mergeCell ref="D12:P12"/>
    <mergeCell ref="F21:I21"/>
    <mergeCell ref="J21:M21"/>
    <mergeCell ref="N21:N23"/>
    <mergeCell ref="O21:O23"/>
    <mergeCell ref="P21:P23"/>
    <mergeCell ref="J18:K18"/>
    <mergeCell ref="J16:K16"/>
  </mergeCells>
  <printOptions horizontalCentered="1"/>
  <pageMargins left="0.23622047244094491" right="0.19685039370078741" top="0.59055118110236227" bottom="0.59055118110236227" header="0.19685039370078741" footer="0.19685039370078741"/>
  <pageSetup paperSize="9" fitToHeight="3" orientation="landscape" r:id="rId1"/>
  <headerFooter alignWithMargins="0">
    <oddHeader>&amp;LГранд-СМЕТА</oddHeader>
    <oddFooter>&amp;RСтраница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activeCell="I13" sqref="I13"/>
    </sheetView>
  </sheetViews>
  <sheetFormatPr defaultColWidth="9.109375" defaultRowHeight="11.4"/>
  <cols>
    <col min="1" max="1" width="5.33203125" style="40" customWidth="1"/>
    <col min="2" max="2" width="45" style="23" customWidth="1"/>
    <col min="3" max="3" width="8.88671875" style="3" customWidth="1"/>
    <col min="4" max="4" width="10" style="37" customWidth="1"/>
    <col min="5" max="5" width="24.5546875" style="38" customWidth="1"/>
    <col min="6" max="6" width="9.6640625" style="7" customWidth="1"/>
    <col min="7" max="7" width="13.109375" style="7" customWidth="1"/>
    <col min="8" max="8" width="9.109375" style="7"/>
    <col min="9" max="9" width="8.6640625" style="7" customWidth="1"/>
    <col min="10" max="10" width="9.33203125" style="7" customWidth="1"/>
    <col min="11" max="16384" width="9.109375" style="7"/>
  </cols>
  <sheetData>
    <row r="1" spans="1:8" ht="13.8">
      <c r="A1" s="32"/>
      <c r="B1" s="33"/>
      <c r="C1" s="34"/>
      <c r="D1" s="245" t="s">
        <v>59</v>
      </c>
      <c r="E1" s="245"/>
      <c r="G1" s="8"/>
      <c r="H1" s="8"/>
    </row>
    <row r="2" spans="1:8" ht="15" customHeight="1">
      <c r="A2" s="1"/>
      <c r="B2" s="7"/>
      <c r="C2" s="7"/>
      <c r="D2" s="223" t="s">
        <v>91</v>
      </c>
      <c r="E2" s="246"/>
      <c r="G2" s="9"/>
      <c r="H2" s="8"/>
    </row>
    <row r="3" spans="1:8" ht="13.8">
      <c r="A3" s="1"/>
      <c r="B3" s="35"/>
      <c r="D3" s="246" t="s">
        <v>92</v>
      </c>
      <c r="E3" s="246"/>
      <c r="G3" s="8"/>
      <c r="H3" s="8"/>
    </row>
    <row r="4" spans="1:8" ht="13.8">
      <c r="A4" s="1"/>
      <c r="B4" s="7"/>
      <c r="C4" s="36"/>
      <c r="D4" s="247" t="s">
        <v>336</v>
      </c>
      <c r="E4" s="247"/>
      <c r="G4" s="8"/>
      <c r="H4" s="8"/>
    </row>
    <row r="5" spans="1:8">
      <c r="A5" s="24"/>
      <c r="G5" s="8"/>
      <c r="H5" s="8"/>
    </row>
    <row r="6" spans="1:8" ht="12">
      <c r="A6" s="248" t="s">
        <v>60</v>
      </c>
      <c r="B6" s="248"/>
      <c r="C6" s="248"/>
      <c r="D6" s="248"/>
      <c r="E6" s="248"/>
      <c r="F6" s="8"/>
      <c r="G6" s="8"/>
      <c r="H6" s="8"/>
    </row>
    <row r="7" spans="1:8" s="39" customFormat="1" ht="29.25" customHeight="1">
      <c r="A7" s="244" t="s">
        <v>212</v>
      </c>
      <c r="B7" s="244"/>
      <c r="C7" s="244"/>
      <c r="D7" s="244"/>
      <c r="E7" s="244"/>
      <c r="F7" s="10"/>
      <c r="G7" s="10"/>
      <c r="H7" s="10"/>
    </row>
    <row r="8" spans="1:8">
      <c r="F8" s="8"/>
      <c r="G8" s="8"/>
      <c r="H8" s="8"/>
    </row>
    <row r="9" spans="1:8" s="46" customFormat="1">
      <c r="A9" s="41" t="s">
        <v>4</v>
      </c>
      <c r="B9" s="42" t="s">
        <v>5</v>
      </c>
      <c r="C9" s="43" t="s">
        <v>6</v>
      </c>
      <c r="D9" s="44" t="s">
        <v>7</v>
      </c>
      <c r="E9" s="45" t="s">
        <v>61</v>
      </c>
    </row>
    <row r="10" spans="1:8">
      <c r="A10" s="47">
        <v>1</v>
      </c>
      <c r="B10" s="48">
        <v>2</v>
      </c>
      <c r="C10" s="48">
        <v>3</v>
      </c>
      <c r="D10" s="48">
        <v>4</v>
      </c>
      <c r="E10" s="48">
        <v>5</v>
      </c>
    </row>
    <row r="11" spans="1:8" ht="12.75" customHeight="1">
      <c r="A11" s="242" t="s">
        <v>116</v>
      </c>
      <c r="B11" s="243"/>
      <c r="C11" s="243"/>
      <c r="D11" s="243"/>
      <c r="E11" s="243"/>
      <c r="F11" s="99"/>
      <c r="G11" s="99"/>
      <c r="H11" s="99"/>
    </row>
    <row r="12" spans="1:8" ht="39.6">
      <c r="A12" s="100" t="s">
        <v>36</v>
      </c>
      <c r="B12" s="101" t="s">
        <v>177</v>
      </c>
      <c r="C12" s="102" t="s">
        <v>52</v>
      </c>
      <c r="D12" s="103">
        <f>0.0672* 1000</f>
        <v>67.2</v>
      </c>
      <c r="E12" s="70" t="s">
        <v>195</v>
      </c>
      <c r="F12" s="99"/>
      <c r="G12" s="99"/>
      <c r="H12" s="99"/>
    </row>
    <row r="13" spans="1:8" ht="39.6">
      <c r="A13" s="100" t="s">
        <v>37</v>
      </c>
      <c r="B13" s="101" t="s">
        <v>178</v>
      </c>
      <c r="C13" s="102" t="s">
        <v>52</v>
      </c>
      <c r="D13" s="103">
        <f>0.0672* 1000</f>
        <v>67.2</v>
      </c>
      <c r="E13" s="49"/>
      <c r="F13" s="99"/>
      <c r="G13" s="99"/>
      <c r="H13" s="99"/>
    </row>
    <row r="14" spans="1:8" ht="39.6">
      <c r="A14" s="100" t="s">
        <v>38</v>
      </c>
      <c r="B14" s="101" t="s">
        <v>134</v>
      </c>
      <c r="C14" s="102" t="s">
        <v>97</v>
      </c>
      <c r="D14" s="103">
        <v>11.39</v>
      </c>
      <c r="E14" s="70" t="s">
        <v>196</v>
      </c>
      <c r="F14" s="99"/>
      <c r="G14" s="99"/>
      <c r="H14" s="99"/>
    </row>
    <row r="15" spans="1:8" ht="26.4">
      <c r="A15" s="100" t="s">
        <v>39</v>
      </c>
      <c r="B15" s="101" t="s">
        <v>135</v>
      </c>
      <c r="C15" s="102" t="s">
        <v>62</v>
      </c>
      <c r="D15" s="103">
        <f>15*6*2</f>
        <v>180</v>
      </c>
      <c r="E15" s="70" t="s">
        <v>321</v>
      </c>
    </row>
    <row r="16" spans="1:8" ht="39.6">
      <c r="A16" s="100" t="s">
        <v>40</v>
      </c>
      <c r="B16" s="101" t="s">
        <v>137</v>
      </c>
      <c r="C16" s="102" t="s">
        <v>62</v>
      </c>
      <c r="D16" s="103">
        <f>D15</f>
        <v>180</v>
      </c>
      <c r="E16" s="49"/>
    </row>
    <row r="17" spans="1:8" ht="39.6">
      <c r="A17" s="100" t="s">
        <v>41</v>
      </c>
      <c r="B17" s="101" t="s">
        <v>138</v>
      </c>
      <c r="C17" s="102" t="s">
        <v>97</v>
      </c>
      <c r="D17" s="103">
        <f>15*6*0.2*1.6</f>
        <v>28.8</v>
      </c>
      <c r="E17" s="70" t="s">
        <v>322</v>
      </c>
    </row>
    <row r="18" spans="1:8" ht="66">
      <c r="A18" s="100" t="s">
        <v>42</v>
      </c>
      <c r="B18" s="101" t="s">
        <v>139</v>
      </c>
      <c r="C18" s="102" t="s">
        <v>62</v>
      </c>
      <c r="D18" s="103">
        <f>15*6.2*2</f>
        <v>186</v>
      </c>
      <c r="E18" s="70" t="s">
        <v>323</v>
      </c>
    </row>
    <row r="19" spans="1:8" ht="13.2">
      <c r="A19" s="100" t="s">
        <v>43</v>
      </c>
      <c r="B19" s="101" t="s">
        <v>140</v>
      </c>
      <c r="C19" s="102" t="s">
        <v>110</v>
      </c>
      <c r="D19" s="104">
        <v>0.2</v>
      </c>
      <c r="E19" s="69"/>
    </row>
    <row r="20" spans="1:8" ht="52.8">
      <c r="A20" s="100" t="s">
        <v>44</v>
      </c>
      <c r="B20" s="101" t="s">
        <v>186</v>
      </c>
      <c r="C20" s="102" t="s">
        <v>62</v>
      </c>
      <c r="D20" s="103">
        <f>15*6.2*2</f>
        <v>186</v>
      </c>
      <c r="E20" s="70" t="s">
        <v>323</v>
      </c>
    </row>
    <row r="21" spans="1:8" ht="39.6">
      <c r="A21" s="100" t="s">
        <v>45</v>
      </c>
      <c r="B21" s="101" t="s">
        <v>138</v>
      </c>
      <c r="C21" s="102" t="s">
        <v>97</v>
      </c>
      <c r="D21" s="104">
        <v>26.972000000000001</v>
      </c>
      <c r="E21" s="69"/>
    </row>
    <row r="22" spans="1:8" ht="39.6">
      <c r="A22" s="100" t="s">
        <v>46</v>
      </c>
      <c r="B22" s="101" t="s">
        <v>141</v>
      </c>
      <c r="C22" s="102" t="s">
        <v>52</v>
      </c>
      <c r="D22" s="103">
        <f>(48*4+2*2.5*3)*0.06</f>
        <v>12.42</v>
      </c>
      <c r="E22" s="70" t="s">
        <v>197</v>
      </c>
    </row>
    <row r="23" spans="1:8" ht="26.4">
      <c r="A23" s="100" t="s">
        <v>50</v>
      </c>
      <c r="B23" s="101" t="s">
        <v>136</v>
      </c>
      <c r="C23" s="102" t="s">
        <v>56</v>
      </c>
      <c r="D23" s="103">
        <v>114</v>
      </c>
      <c r="E23" s="70" t="s">
        <v>198</v>
      </c>
    </row>
    <row r="24" spans="1:8" ht="13.2">
      <c r="A24" s="100" t="s">
        <v>64</v>
      </c>
      <c r="B24" s="101" t="s">
        <v>140</v>
      </c>
      <c r="C24" s="102" t="s">
        <v>110</v>
      </c>
      <c r="D24" s="103">
        <v>0.15359999999999999</v>
      </c>
      <c r="E24" s="70" t="s">
        <v>143</v>
      </c>
    </row>
    <row r="25" spans="1:8" ht="52.8">
      <c r="A25" s="100" t="s">
        <v>65</v>
      </c>
      <c r="B25" s="101" t="s">
        <v>186</v>
      </c>
      <c r="C25" s="102" t="s">
        <v>62</v>
      </c>
      <c r="D25" s="103">
        <f>48*4.5</f>
        <v>216</v>
      </c>
      <c r="E25" s="70" t="s">
        <v>324</v>
      </c>
    </row>
    <row r="26" spans="1:8" ht="39.6">
      <c r="A26" s="100" t="s">
        <v>66</v>
      </c>
      <c r="B26" s="101" t="s">
        <v>138</v>
      </c>
      <c r="C26" s="102" t="s">
        <v>97</v>
      </c>
      <c r="D26" s="104">
        <v>31.32</v>
      </c>
      <c r="E26" s="69"/>
    </row>
    <row r="27" spans="1:8" ht="13.2">
      <c r="A27" s="242" t="s">
        <v>119</v>
      </c>
      <c r="B27" s="243"/>
      <c r="C27" s="243"/>
      <c r="D27" s="243"/>
      <c r="E27" s="243"/>
    </row>
    <row r="28" spans="1:8" ht="39.6">
      <c r="A28" s="100" t="s">
        <v>67</v>
      </c>
      <c r="B28" s="101" t="s">
        <v>141</v>
      </c>
      <c r="C28" s="102" t="s">
        <v>52</v>
      </c>
      <c r="D28" s="103">
        <f>2*2.8*3*0.06</f>
        <v>1.0079999999999998</v>
      </c>
      <c r="E28" s="70" t="s">
        <v>325</v>
      </c>
    </row>
    <row r="29" spans="1:8" ht="13.2">
      <c r="A29" s="100" t="s">
        <v>68</v>
      </c>
      <c r="B29" s="101" t="s">
        <v>140</v>
      </c>
      <c r="C29" s="102" t="s">
        <v>110</v>
      </c>
      <c r="D29" s="103">
        <f>2*2.8*3*0.8</f>
        <v>13.439999999999998</v>
      </c>
      <c r="E29" s="70" t="s">
        <v>326</v>
      </c>
    </row>
    <row r="30" spans="1:8" ht="52.8">
      <c r="A30" s="100" t="s">
        <v>69</v>
      </c>
      <c r="B30" s="101" t="s">
        <v>186</v>
      </c>
      <c r="C30" s="102" t="s">
        <v>112</v>
      </c>
      <c r="D30" s="103">
        <f>2*2.8*3</f>
        <v>16.799999999999997</v>
      </c>
      <c r="E30" s="70" t="s">
        <v>327</v>
      </c>
    </row>
    <row r="31" spans="1:8" ht="39.6">
      <c r="A31" s="100" t="s">
        <v>70</v>
      </c>
      <c r="B31" s="101" t="s">
        <v>138</v>
      </c>
      <c r="C31" s="102" t="s">
        <v>97</v>
      </c>
      <c r="D31" s="104">
        <v>2.4361000000000002</v>
      </c>
      <c r="E31" s="69"/>
    </row>
    <row r="32" spans="1:8" ht="12.75" customHeight="1">
      <c r="A32" s="242" t="s">
        <v>120</v>
      </c>
      <c r="B32" s="243"/>
      <c r="C32" s="243"/>
      <c r="D32" s="243"/>
      <c r="E32" s="243"/>
      <c r="F32" s="119"/>
      <c r="G32" s="119"/>
      <c r="H32" s="119"/>
    </row>
    <row r="33" spans="1:8" ht="39.6">
      <c r="A33" s="123" t="s">
        <v>71</v>
      </c>
      <c r="B33" s="124" t="s">
        <v>141</v>
      </c>
      <c r="C33" s="125" t="s">
        <v>52</v>
      </c>
      <c r="D33" s="126">
        <f>30*4.2*0.06</f>
        <v>7.56</v>
      </c>
      <c r="E33" s="70" t="s">
        <v>329</v>
      </c>
      <c r="F33" s="119"/>
      <c r="G33" s="119"/>
      <c r="H33" s="119"/>
    </row>
    <row r="34" spans="1:8" ht="39.6">
      <c r="A34" s="123" t="s">
        <v>73</v>
      </c>
      <c r="B34" s="124" t="s">
        <v>185</v>
      </c>
      <c r="C34" s="125" t="s">
        <v>52</v>
      </c>
      <c r="D34" s="126">
        <f>32*4.2*0.15</f>
        <v>20.16</v>
      </c>
      <c r="E34" s="70" t="s">
        <v>330</v>
      </c>
      <c r="F34" s="119"/>
      <c r="G34" s="119"/>
      <c r="H34" s="119"/>
    </row>
    <row r="35" spans="1:8" ht="13.2">
      <c r="A35" s="123" t="s">
        <v>74</v>
      </c>
      <c r="B35" s="124" t="s">
        <v>140</v>
      </c>
      <c r="C35" s="125" t="s">
        <v>110</v>
      </c>
      <c r="D35" s="126">
        <v>0.3</v>
      </c>
      <c r="E35" s="49"/>
      <c r="F35" s="119"/>
      <c r="G35" s="119"/>
      <c r="H35" s="119"/>
    </row>
    <row r="36" spans="1:8" ht="52.8">
      <c r="A36" s="123" t="s">
        <v>75</v>
      </c>
      <c r="B36" s="124" t="s">
        <v>186</v>
      </c>
      <c r="C36" s="125" t="s">
        <v>62</v>
      </c>
      <c r="D36" s="126">
        <f>(30+32)*4.2</f>
        <v>260.40000000000003</v>
      </c>
      <c r="E36" s="70" t="s">
        <v>331</v>
      </c>
    </row>
    <row r="37" spans="1:8" ht="39.6">
      <c r="A37" s="123" t="s">
        <v>76</v>
      </c>
      <c r="B37" s="124" t="s">
        <v>138</v>
      </c>
      <c r="C37" s="125" t="s">
        <v>97</v>
      </c>
      <c r="D37" s="127">
        <v>37.75</v>
      </c>
      <c r="E37" s="69"/>
    </row>
    <row r="38" spans="1:8" ht="12.75" customHeight="1">
      <c r="A38" s="242" t="s">
        <v>328</v>
      </c>
      <c r="B38" s="243"/>
      <c r="C38" s="243"/>
      <c r="D38" s="243"/>
      <c r="E38" s="243"/>
      <c r="F38" s="207"/>
      <c r="G38" s="207"/>
      <c r="H38" s="207"/>
    </row>
    <row r="39" spans="1:8" ht="39.6">
      <c r="A39" s="213" t="s">
        <v>77</v>
      </c>
      <c r="B39" s="214" t="s">
        <v>332</v>
      </c>
      <c r="C39" s="215" t="s">
        <v>52</v>
      </c>
      <c r="D39" s="216">
        <v>0.22</v>
      </c>
      <c r="E39" s="69" t="s">
        <v>335</v>
      </c>
      <c r="F39" s="212"/>
      <c r="G39" s="212"/>
      <c r="H39" s="212"/>
    </row>
    <row r="40" spans="1:8" ht="26.4">
      <c r="A40" s="213" t="s">
        <v>78</v>
      </c>
      <c r="B40" s="214" t="s">
        <v>333</v>
      </c>
      <c r="C40" s="215" t="s">
        <v>52</v>
      </c>
      <c r="D40" s="216">
        <v>0.22</v>
      </c>
      <c r="E40" s="217"/>
      <c r="F40" s="212"/>
      <c r="G40" s="212"/>
      <c r="H40" s="212"/>
    </row>
    <row r="41" spans="1:8" ht="26.4">
      <c r="A41" s="213" t="s">
        <v>79</v>
      </c>
      <c r="B41" s="214" t="s">
        <v>334</v>
      </c>
      <c r="C41" s="215" t="s">
        <v>110</v>
      </c>
      <c r="D41" s="216">
        <v>0.04</v>
      </c>
      <c r="E41" s="49" t="s">
        <v>190</v>
      </c>
      <c r="F41" s="212"/>
      <c r="G41" s="212"/>
      <c r="H41" s="212"/>
    </row>
    <row r="42" spans="1:8" s="218" customFormat="1" ht="12.75" customHeight="1">
      <c r="A42" s="242" t="s">
        <v>123</v>
      </c>
      <c r="B42" s="243"/>
      <c r="C42" s="243"/>
      <c r="D42" s="243"/>
      <c r="E42" s="243"/>
      <c r="F42" s="211"/>
      <c r="G42" s="211"/>
      <c r="H42" s="211"/>
    </row>
    <row r="43" spans="1:8" ht="39.6">
      <c r="A43" s="113" t="s">
        <v>80</v>
      </c>
      <c r="B43" s="114" t="s">
        <v>179</v>
      </c>
      <c r="C43" s="115" t="s">
        <v>180</v>
      </c>
      <c r="D43" s="116">
        <v>3</v>
      </c>
      <c r="E43" s="49" t="s">
        <v>187</v>
      </c>
      <c r="F43" s="105"/>
      <c r="G43" s="105"/>
      <c r="H43" s="105"/>
    </row>
    <row r="44" spans="1:8" ht="61.2">
      <c r="A44" s="113" t="s">
        <v>81</v>
      </c>
      <c r="B44" s="114" t="s">
        <v>142</v>
      </c>
      <c r="C44" s="115" t="s">
        <v>56</v>
      </c>
      <c r="D44" s="117">
        <v>169</v>
      </c>
      <c r="E44" s="118" t="s">
        <v>127</v>
      </c>
      <c r="F44" s="105"/>
      <c r="G44" s="105"/>
      <c r="H44" s="105"/>
    </row>
    <row r="45" spans="1:8" ht="26.4">
      <c r="A45" s="113" t="s">
        <v>82</v>
      </c>
      <c r="B45" s="114" t="s">
        <v>181</v>
      </c>
      <c r="C45" s="115" t="s">
        <v>56</v>
      </c>
      <c r="D45" s="117">
        <f>D44</f>
        <v>169</v>
      </c>
      <c r="E45" s="49" t="s">
        <v>188</v>
      </c>
    </row>
    <row r="46" spans="1:8" ht="52.8">
      <c r="A46" s="113" t="s">
        <v>83</v>
      </c>
      <c r="B46" s="114" t="s">
        <v>182</v>
      </c>
      <c r="C46" s="115" t="s">
        <v>88</v>
      </c>
      <c r="D46" s="116">
        <v>3</v>
      </c>
      <c r="E46" s="69" t="s">
        <v>189</v>
      </c>
    </row>
    <row r="47" spans="1:8" ht="26.4">
      <c r="A47" s="113" t="s">
        <v>84</v>
      </c>
      <c r="B47" s="114" t="s">
        <v>183</v>
      </c>
      <c r="C47" s="115" t="s">
        <v>131</v>
      </c>
      <c r="D47" s="116">
        <v>3</v>
      </c>
      <c r="E47" s="69" t="s">
        <v>133</v>
      </c>
    </row>
    <row r="49" spans="1:5">
      <c r="A49" s="110"/>
      <c r="B49" s="111"/>
      <c r="C49" s="112"/>
    </row>
    <row r="50" spans="1:5">
      <c r="A50" s="241" t="s">
        <v>93</v>
      </c>
      <c r="B50" s="241"/>
      <c r="C50" s="241"/>
      <c r="D50" s="241"/>
      <c r="E50" s="241"/>
    </row>
  </sheetData>
  <mergeCells count="12">
    <mergeCell ref="A7:E7"/>
    <mergeCell ref="D1:E1"/>
    <mergeCell ref="D2:E2"/>
    <mergeCell ref="D3:E3"/>
    <mergeCell ref="D4:E4"/>
    <mergeCell ref="A6:E6"/>
    <mergeCell ref="A50:E50"/>
    <mergeCell ref="A11:E11"/>
    <mergeCell ref="A27:E27"/>
    <mergeCell ref="A42:E42"/>
    <mergeCell ref="A32:E32"/>
    <mergeCell ref="A38:E38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selection activeCell="D28" sqref="D28"/>
    </sheetView>
  </sheetViews>
  <sheetFormatPr defaultColWidth="9.109375" defaultRowHeight="13.2"/>
  <cols>
    <col min="1" max="1" width="6" style="71" customWidth="1"/>
    <col min="2" max="2" width="18.44140625" style="65" customWidth="1"/>
    <col min="3" max="3" width="38.88671875" style="65" customWidth="1"/>
    <col min="4" max="4" width="12.6640625" style="65" customWidth="1"/>
    <col min="5" max="5" width="10.88671875" style="65" customWidth="1"/>
    <col min="6" max="6" width="10" style="65" customWidth="1"/>
    <col min="7" max="9" width="9.109375" style="65"/>
    <col min="10" max="10" width="10.6640625" style="65" customWidth="1"/>
    <col min="11" max="16384" width="9.109375" style="65"/>
  </cols>
  <sheetData>
    <row r="1" spans="1:10">
      <c r="D1" s="72"/>
      <c r="E1" s="72"/>
      <c r="F1" s="72"/>
      <c r="G1" s="72"/>
      <c r="H1" s="72"/>
      <c r="I1" s="72"/>
      <c r="J1" s="73" t="s">
        <v>144</v>
      </c>
    </row>
    <row r="2" spans="1:10">
      <c r="D2" s="74"/>
      <c r="E2" s="74" t="s">
        <v>167</v>
      </c>
      <c r="F2" s="74"/>
      <c r="G2" s="75"/>
      <c r="H2" s="75"/>
      <c r="I2" s="72"/>
    </row>
    <row r="3" spans="1:10">
      <c r="D3" s="72"/>
      <c r="E3" s="76" t="s">
        <v>0</v>
      </c>
      <c r="F3" s="72"/>
      <c r="G3" s="72"/>
      <c r="H3" s="72"/>
      <c r="I3" s="72"/>
    </row>
    <row r="4" spans="1:10">
      <c r="D4" s="72"/>
      <c r="E4" s="72"/>
      <c r="F4" s="72"/>
      <c r="G4" s="72"/>
      <c r="H4" s="72"/>
      <c r="I4" s="72"/>
    </row>
    <row r="5" spans="1:10">
      <c r="D5" s="72"/>
      <c r="E5" s="77" t="s">
        <v>209</v>
      </c>
      <c r="F5" s="72"/>
      <c r="G5" s="78"/>
      <c r="H5" s="72"/>
      <c r="I5" s="72"/>
    </row>
    <row r="6" spans="1:10">
      <c r="D6" s="72"/>
      <c r="E6" s="79" t="s">
        <v>145</v>
      </c>
      <c r="F6" s="72"/>
      <c r="G6" s="72"/>
      <c r="H6" s="72"/>
      <c r="I6" s="72"/>
    </row>
    <row r="7" spans="1:10">
      <c r="D7" s="72"/>
      <c r="E7" s="72"/>
      <c r="F7" s="72"/>
      <c r="G7" s="72"/>
      <c r="H7" s="72"/>
      <c r="I7" s="72"/>
    </row>
    <row r="8" spans="1:10" ht="40.5" customHeight="1">
      <c r="B8" s="80" t="s">
        <v>2</v>
      </c>
      <c r="C8" s="254" t="s">
        <v>213</v>
      </c>
      <c r="D8" s="254"/>
      <c r="E8" s="254"/>
      <c r="F8" s="254"/>
      <c r="G8" s="254"/>
      <c r="H8" s="254"/>
      <c r="I8" s="72"/>
    </row>
    <row r="9" spans="1:10">
      <c r="C9" s="76" t="s">
        <v>146</v>
      </c>
      <c r="D9" s="72"/>
      <c r="F9" s="72"/>
      <c r="G9" s="72"/>
      <c r="H9" s="72"/>
      <c r="I9" s="72"/>
    </row>
    <row r="10" spans="1:10">
      <c r="D10" s="72"/>
      <c r="E10" s="72"/>
      <c r="F10" s="72"/>
      <c r="G10" s="72"/>
      <c r="H10" s="72"/>
      <c r="I10" s="72"/>
    </row>
    <row r="11" spans="1:10" s="91" customFormat="1">
      <c r="A11" s="128"/>
      <c r="B11" s="128"/>
      <c r="C11" s="131" t="s">
        <v>207</v>
      </c>
      <c r="D11" s="130"/>
      <c r="E11" s="129"/>
      <c r="F11" s="129"/>
      <c r="G11" s="129"/>
      <c r="H11" s="129"/>
      <c r="I11" s="129"/>
      <c r="J11" s="128"/>
    </row>
    <row r="12" spans="1:10" s="91" customFormat="1">
      <c r="A12" s="207"/>
      <c r="B12" s="207"/>
      <c r="C12" s="210" t="s">
        <v>320</v>
      </c>
      <c r="D12" s="209"/>
      <c r="E12" s="208"/>
      <c r="F12" s="208"/>
      <c r="G12" s="208"/>
      <c r="H12" s="208"/>
      <c r="I12" s="208"/>
      <c r="J12" s="207"/>
    </row>
    <row r="13" spans="1:10">
      <c r="C13" s="66" t="s">
        <v>147</v>
      </c>
      <c r="D13" s="81"/>
      <c r="E13" s="72"/>
      <c r="F13" s="72"/>
      <c r="G13" s="72"/>
      <c r="H13" s="72"/>
      <c r="I13" s="72"/>
    </row>
    <row r="14" spans="1:10" ht="4.5" customHeight="1">
      <c r="D14" s="72"/>
      <c r="E14" s="72"/>
      <c r="F14" s="72"/>
      <c r="G14" s="72"/>
      <c r="H14" s="72"/>
      <c r="I14" s="72"/>
    </row>
    <row r="15" spans="1:10">
      <c r="A15" s="253" t="s">
        <v>4</v>
      </c>
      <c r="B15" s="255" t="s">
        <v>148</v>
      </c>
      <c r="C15" s="255" t="s">
        <v>149</v>
      </c>
      <c r="D15" s="256" t="s">
        <v>150</v>
      </c>
      <c r="E15" s="256"/>
      <c r="F15" s="256"/>
      <c r="G15" s="256"/>
      <c r="H15" s="256"/>
      <c r="I15" s="253" t="s">
        <v>151</v>
      </c>
      <c r="J15" s="253" t="s">
        <v>152</v>
      </c>
    </row>
    <row r="16" spans="1:10">
      <c r="A16" s="253"/>
      <c r="B16" s="255"/>
      <c r="C16" s="255"/>
      <c r="D16" s="253" t="s">
        <v>153</v>
      </c>
      <c r="E16" s="253" t="s">
        <v>154</v>
      </c>
      <c r="F16" s="253" t="s">
        <v>155</v>
      </c>
      <c r="G16" s="253" t="s">
        <v>156</v>
      </c>
      <c r="H16" s="253" t="s">
        <v>157</v>
      </c>
      <c r="I16" s="253"/>
      <c r="J16" s="253"/>
    </row>
    <row r="17" spans="1:10">
      <c r="A17" s="253"/>
      <c r="B17" s="255"/>
      <c r="C17" s="255"/>
      <c r="D17" s="253"/>
      <c r="E17" s="253"/>
      <c r="F17" s="253"/>
      <c r="G17" s="253"/>
      <c r="H17" s="253"/>
      <c r="I17" s="253"/>
      <c r="J17" s="253"/>
    </row>
    <row r="18" spans="1:10">
      <c r="A18" s="253"/>
      <c r="B18" s="255"/>
      <c r="C18" s="255"/>
      <c r="D18" s="253"/>
      <c r="E18" s="253"/>
      <c r="F18" s="253"/>
      <c r="G18" s="253"/>
      <c r="H18" s="253"/>
      <c r="I18" s="253"/>
      <c r="J18" s="253"/>
    </row>
    <row r="19" spans="1:10">
      <c r="A19" s="68">
        <v>1</v>
      </c>
      <c r="B19" s="67">
        <v>2</v>
      </c>
      <c r="C19" s="67">
        <v>3</v>
      </c>
      <c r="D19" s="68">
        <v>4</v>
      </c>
      <c r="E19" s="68">
        <v>5</v>
      </c>
      <c r="F19" s="68">
        <v>6</v>
      </c>
      <c r="G19" s="68">
        <v>7</v>
      </c>
      <c r="H19" s="68">
        <v>8</v>
      </c>
      <c r="I19" s="68">
        <v>9</v>
      </c>
      <c r="J19" s="68">
        <v>10</v>
      </c>
    </row>
    <row r="20" spans="1:10" s="91" customFormat="1" ht="12.75" customHeight="1">
      <c r="A20" s="249" t="s">
        <v>158</v>
      </c>
      <c r="B20" s="250"/>
      <c r="C20" s="250"/>
      <c r="D20" s="250"/>
      <c r="E20" s="250"/>
      <c r="F20" s="250"/>
      <c r="G20" s="250"/>
      <c r="H20" s="250"/>
      <c r="I20" s="250"/>
      <c r="J20" s="250"/>
    </row>
    <row r="21" spans="1:10" s="91" customFormat="1" ht="26.4">
      <c r="A21" s="200">
        <v>1</v>
      </c>
      <c r="B21" s="201" t="s">
        <v>159</v>
      </c>
      <c r="C21" s="201" t="s">
        <v>307</v>
      </c>
      <c r="D21" s="202" t="s">
        <v>308</v>
      </c>
      <c r="E21" s="203"/>
      <c r="F21" s="203"/>
      <c r="G21" s="203"/>
      <c r="H21" s="202">
        <v>453.60300000000001</v>
      </c>
      <c r="I21" s="202" t="s">
        <v>309</v>
      </c>
      <c r="J21" s="203"/>
    </row>
    <row r="22" spans="1:10" s="91" customFormat="1" ht="26.4">
      <c r="A22" s="200">
        <v>2</v>
      </c>
      <c r="B22" s="201" t="s">
        <v>160</v>
      </c>
      <c r="C22" s="201" t="s">
        <v>310</v>
      </c>
      <c r="D22" s="202" t="s">
        <v>311</v>
      </c>
      <c r="E22" s="203"/>
      <c r="F22" s="203"/>
      <c r="G22" s="203"/>
      <c r="H22" s="202">
        <v>113.206</v>
      </c>
      <c r="I22" s="202" t="s">
        <v>312</v>
      </c>
      <c r="J22" s="203"/>
    </row>
    <row r="23" spans="1:10" s="91" customFormat="1" ht="26.4">
      <c r="A23" s="200">
        <v>3</v>
      </c>
      <c r="B23" s="201" t="s">
        <v>161</v>
      </c>
      <c r="C23" s="201" t="s">
        <v>86</v>
      </c>
      <c r="D23" s="202" t="s">
        <v>313</v>
      </c>
      <c r="E23" s="203"/>
      <c r="F23" s="203"/>
      <c r="G23" s="203"/>
      <c r="H23" s="202">
        <v>48.642000000000003</v>
      </c>
      <c r="I23" s="202" t="s">
        <v>314</v>
      </c>
      <c r="J23" s="203"/>
    </row>
    <row r="24" spans="1:10" s="91" customFormat="1" ht="30" customHeight="1">
      <c r="A24" s="200">
        <v>4</v>
      </c>
      <c r="B24" s="201" t="s">
        <v>175</v>
      </c>
      <c r="C24" s="201" t="s">
        <v>315</v>
      </c>
      <c r="D24" s="202" t="s">
        <v>316</v>
      </c>
      <c r="E24" s="202" t="s">
        <v>317</v>
      </c>
      <c r="F24" s="203"/>
      <c r="G24" s="203"/>
      <c r="H24" s="202">
        <v>107.872</v>
      </c>
      <c r="I24" s="202" t="s">
        <v>318</v>
      </c>
      <c r="J24" s="203"/>
    </row>
    <row r="25" spans="1:10" s="91" customFormat="1" ht="17.25" customHeight="1">
      <c r="A25" s="204"/>
      <c r="B25" s="251" t="s">
        <v>162</v>
      </c>
      <c r="C25" s="252"/>
      <c r="D25" s="202">
        <v>621.32000000000005</v>
      </c>
      <c r="E25" s="202">
        <v>102.003</v>
      </c>
      <c r="F25" s="203"/>
      <c r="G25" s="203"/>
      <c r="H25" s="202">
        <v>723.32299999999998</v>
      </c>
      <c r="I25" s="202" t="s">
        <v>319</v>
      </c>
      <c r="J25" s="203"/>
    </row>
    <row r="26" spans="1:10" ht="12.75" customHeight="1">
      <c r="A26" s="249" t="s">
        <v>163</v>
      </c>
      <c r="B26" s="250"/>
      <c r="C26" s="250"/>
      <c r="D26" s="250"/>
      <c r="E26" s="250"/>
      <c r="F26" s="250"/>
      <c r="G26" s="250"/>
      <c r="H26" s="250"/>
      <c r="I26" s="250"/>
      <c r="J26" s="250"/>
    </row>
    <row r="27" spans="1:10">
      <c r="A27" s="200">
        <v>5</v>
      </c>
      <c r="B27" s="205"/>
      <c r="C27" s="201" t="s">
        <v>164</v>
      </c>
      <c r="D27" s="202">
        <v>124.26300000000001</v>
      </c>
      <c r="E27" s="202">
        <v>20.401</v>
      </c>
      <c r="F27" s="206"/>
      <c r="G27" s="206"/>
      <c r="H27" s="202">
        <f>D27+E27+F27+G27</f>
        <v>144.66400000000002</v>
      </c>
      <c r="I27" s="203"/>
      <c r="J27" s="203"/>
    </row>
    <row r="28" spans="1:10" ht="12.75" customHeight="1">
      <c r="A28" s="204"/>
      <c r="B28" s="251" t="s">
        <v>165</v>
      </c>
      <c r="C28" s="252"/>
      <c r="D28" s="202">
        <f>D27</f>
        <v>124.26300000000001</v>
      </c>
      <c r="E28" s="202">
        <f>E27</f>
        <v>20.401</v>
      </c>
      <c r="F28" s="203"/>
      <c r="G28" s="203"/>
      <c r="H28" s="202">
        <f>D28+E28</f>
        <v>144.66400000000002</v>
      </c>
      <c r="I28" s="203"/>
      <c r="J28" s="203"/>
    </row>
    <row r="29" spans="1:10" ht="12.75" customHeight="1">
      <c r="A29" s="204"/>
      <c r="B29" s="251" t="s">
        <v>166</v>
      </c>
      <c r="C29" s="252"/>
      <c r="D29" s="202">
        <f>D25+D28</f>
        <v>745.58300000000008</v>
      </c>
      <c r="E29" s="202">
        <f>E25+E28</f>
        <v>122.404</v>
      </c>
      <c r="F29" s="203"/>
      <c r="G29" s="203"/>
      <c r="H29" s="202">
        <f>D29+E29</f>
        <v>867.98700000000008</v>
      </c>
      <c r="I29" s="202" t="s">
        <v>319</v>
      </c>
      <c r="J29" s="203"/>
    </row>
    <row r="30" spans="1:10">
      <c r="B30" s="128"/>
      <c r="C30" s="128"/>
      <c r="D30" s="128"/>
      <c r="E30" s="128"/>
      <c r="F30" s="128"/>
      <c r="G30" s="128"/>
      <c r="H30" s="128"/>
      <c r="I30" s="128"/>
      <c r="J30" s="128"/>
    </row>
    <row r="31" spans="1:10">
      <c r="A31" s="259" t="s">
        <v>85</v>
      </c>
      <c r="B31" s="260"/>
      <c r="C31" s="260"/>
      <c r="D31" s="260"/>
      <c r="E31" s="260"/>
      <c r="F31" s="260"/>
      <c r="G31" s="260"/>
      <c r="H31" s="260"/>
      <c r="I31" s="260"/>
      <c r="J31" s="260"/>
    </row>
    <row r="32" spans="1:10">
      <c r="A32" s="257" t="s">
        <v>35</v>
      </c>
      <c r="B32" s="258"/>
      <c r="C32" s="258"/>
      <c r="D32" s="258"/>
      <c r="E32" s="258"/>
      <c r="F32" s="258"/>
      <c r="G32" s="258"/>
      <c r="H32" s="258"/>
      <c r="I32" s="258"/>
      <c r="J32" s="258"/>
    </row>
    <row r="33" spans="1:10">
      <c r="B33" s="128"/>
      <c r="C33" s="128"/>
      <c r="D33" s="128"/>
      <c r="E33" s="128"/>
      <c r="F33" s="128"/>
      <c r="G33" s="128"/>
      <c r="H33" s="128"/>
      <c r="I33" s="128"/>
      <c r="J33" s="128"/>
    </row>
    <row r="34" spans="1:10">
      <c r="A34" s="259" t="s">
        <v>48</v>
      </c>
      <c r="B34" s="260"/>
      <c r="C34" s="260"/>
      <c r="D34" s="260"/>
      <c r="E34" s="260"/>
      <c r="F34" s="260"/>
      <c r="G34" s="260"/>
      <c r="H34" s="260"/>
      <c r="I34" s="260"/>
      <c r="J34" s="260"/>
    </row>
    <row r="35" spans="1:10">
      <c r="A35" s="257" t="s">
        <v>35</v>
      </c>
      <c r="B35" s="258"/>
      <c r="C35" s="258"/>
      <c r="D35" s="258"/>
      <c r="E35" s="258"/>
      <c r="F35" s="258"/>
      <c r="G35" s="258"/>
      <c r="H35" s="258"/>
      <c r="I35" s="258"/>
      <c r="J35" s="258"/>
    </row>
  </sheetData>
  <mergeCells count="21">
    <mergeCell ref="A35:J35"/>
    <mergeCell ref="A31:J31"/>
    <mergeCell ref="A32:J32"/>
    <mergeCell ref="A34:J34"/>
    <mergeCell ref="A26:J26"/>
    <mergeCell ref="B28:C28"/>
    <mergeCell ref="B29:C29"/>
    <mergeCell ref="C8:H8"/>
    <mergeCell ref="A15:A18"/>
    <mergeCell ref="B15:B18"/>
    <mergeCell ref="C15:C18"/>
    <mergeCell ref="D15:H15"/>
    <mergeCell ref="A20:J20"/>
    <mergeCell ref="B25:C25"/>
    <mergeCell ref="J15:J18"/>
    <mergeCell ref="D16:D18"/>
    <mergeCell ref="E16:E18"/>
    <mergeCell ref="F16:F18"/>
    <mergeCell ref="G16:G18"/>
    <mergeCell ref="H16:H18"/>
    <mergeCell ref="I15:I18"/>
  </mergeCells>
  <pageMargins left="0.11811023622047245" right="0.11811023622047245" top="0.35433070866141736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24</vt:i4>
      </vt:variant>
    </vt:vector>
  </HeadingPairs>
  <TitlesOfParts>
    <vt:vector size="30" baseType="lpstr">
      <vt:lpstr>Внутридворовое покрытие</vt:lpstr>
      <vt:lpstr>Подъездные дороги</vt:lpstr>
      <vt:lpstr>МАФы</vt:lpstr>
      <vt:lpstr>Освещение</vt:lpstr>
      <vt:lpstr>ДВ</vt:lpstr>
      <vt:lpstr>ОС</vt:lpstr>
      <vt:lpstr>'Внутридворовое покрытие'!Constr</vt:lpstr>
      <vt:lpstr>МАФы!Constr</vt:lpstr>
      <vt:lpstr>Освещение!Constr</vt:lpstr>
      <vt:lpstr>'Подъездные дороги'!Constr</vt:lpstr>
      <vt:lpstr>'Внутридворовое покрытие'!Ind</vt:lpstr>
      <vt:lpstr>МАФы!Ind</vt:lpstr>
      <vt:lpstr>Освещение!Ind</vt:lpstr>
      <vt:lpstr>'Подъездные дороги'!Ind</vt:lpstr>
      <vt:lpstr>'Внутридворовое покрытие'!Obj</vt:lpstr>
      <vt:lpstr>МАФы!Obj</vt:lpstr>
      <vt:lpstr>Освещение!Obj</vt:lpstr>
      <vt:lpstr>'Подъездные дороги'!Obj</vt:lpstr>
      <vt:lpstr>'Внутридворовое покрытие'!Obosn</vt:lpstr>
      <vt:lpstr>МАФы!Obosn</vt:lpstr>
      <vt:lpstr>Освещение!Obosn</vt:lpstr>
      <vt:lpstr>'Подъездные дороги'!Obosn</vt:lpstr>
      <vt:lpstr>'Внутридворовое покрытие'!SmPr</vt:lpstr>
      <vt:lpstr>МАФы!SmPr</vt:lpstr>
      <vt:lpstr>Освещение!SmPr</vt:lpstr>
      <vt:lpstr>'Подъездные дороги'!SmPr</vt:lpstr>
      <vt:lpstr>'Внутридворовое покрытие'!Заголовки_для_печати</vt:lpstr>
      <vt:lpstr>МАФы!Заголовки_для_печати</vt:lpstr>
      <vt:lpstr>Освещение!Заголовки_для_печати</vt:lpstr>
      <vt:lpstr>'Подъездные дороги'!Заголовки_для_печати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2019-01-24T03:18:48Z</cp:lastPrinted>
  <dcterms:created xsi:type="dcterms:W3CDTF">2002-02-11T05:58:42Z</dcterms:created>
  <dcterms:modified xsi:type="dcterms:W3CDTF">2019-01-24T03:18:50Z</dcterms:modified>
</cp:coreProperties>
</file>